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  <externalReference r:id="rId14"/>
  </externalReferences>
  <definedNames>
    <definedName name="_xlnm.Print_Area" localSheetId="0">'форма 1'!$A$1:$G$116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01-07-AY_Bux</author>
  </authors>
  <commentList>
    <comment ref="R50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  <comment ref="R70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<sst xmlns="http://schemas.openxmlformats.org/spreadsheetml/2006/main" count="791" uniqueCount="640">
  <si>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</si>
  <si>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</si>
  <si>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</si>
  <si>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</si>
  <si>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</si>
  <si>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</si>
  <si>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</si>
  <si>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</si>
  <si>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</si>
  <si>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</si>
  <si>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</si>
  <si>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</si>
  <si>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</si>
  <si>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</si>
  <si>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</si>
  <si>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</si>
  <si>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</si>
  <si>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</si>
  <si>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</si>
  <si>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</si>
  <si>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</si>
  <si>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</si>
  <si>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</si>
  <si>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</si>
  <si>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</si>
  <si>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</si>
  <si>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</si>
  <si>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</si>
  <si>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</si>
  <si>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</si>
  <si>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</si>
  <si>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</si>
  <si>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</si>
  <si>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</si>
  <si>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</si>
  <si>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</si>
  <si>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</si>
  <si>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</si>
  <si>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</si>
  <si>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</si>
  <si>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</si>
  <si>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</si>
  <si>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</si>
  <si>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</si>
  <si>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</si>
  <si>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</si>
  <si>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</si>
  <si>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</si>
  <si>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</si>
  <si>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</si>
  <si>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</si>
  <si>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</si>
  <si>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</si>
  <si>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</si>
  <si>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</si>
  <si>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</si>
  <si>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</si>
  <si>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</si>
  <si>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</si>
  <si>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</si>
  <si>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</si>
  <si>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</si>
  <si>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</si>
  <si>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</si>
  <si>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</si>
  <si>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</si>
  <si>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</si>
  <si>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</si>
  <si>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</si>
  <si>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</si>
  <si>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</si>
  <si>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</si>
  <si>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</si>
  <si>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</si>
  <si>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</si>
  <si>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</si>
  <si>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</si>
  <si>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</si>
  <si>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</si>
  <si>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</si>
  <si>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</si>
  <si>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</si>
  <si>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</si>
  <si>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</si>
  <si>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</si>
  <si>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</si>
  <si>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</si>
  <si>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</si>
  <si>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</si>
  <si>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</si>
  <si>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</si>
  <si>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</si>
  <si>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</si>
  <si>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</si>
  <si>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</si>
  <si>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</si>
  <si>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</si>
  <si>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</si>
  <si>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</si>
  <si>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</si>
  <si>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</si>
  <si>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</si>
  <si>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</si>
  <si>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</si>
  <si>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</si>
  <si>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</si>
  <si>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</si>
  <si>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</si>
  <si>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</si>
  <si>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</si>
  <si>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</si>
  <si>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</si>
  <si>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</si>
  <si>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</si>
  <si>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</si>
  <si>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</si>
  <si>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</si>
  <si>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</si>
  <si>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</si>
  <si>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</si>
  <si>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</si>
  <si>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</si>
  <si>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</si>
  <si>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</si>
  <si>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</si>
  <si>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</si>
  <si>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</si>
  <si>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</si>
  <si>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</si>
  <si>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</si>
  <si>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</si>
  <si>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</si>
  <si>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</si>
  <si>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</si>
  <si>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</si>
  <si>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</si>
  <si>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</si>
  <si>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</si>
  <si>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</si>
  <si>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</si>
  <si>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</si>
  <si>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</si>
  <si>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</si>
  <si>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</si>
  <si>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</si>
  <si>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</si>
  <si>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</si>
  <si>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</si>
  <si>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</si>
  <si>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</si>
  <si>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</si>
  <si>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</si>
  <si>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</si>
  <si>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</si>
  <si>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</si>
  <si>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</si>
  <si>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</si>
  <si>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</si>
  <si>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</si>
  <si>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</si>
  <si>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</si>
  <si>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</si>
  <si>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</si>
  <si>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</si>
  <si>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</si>
  <si>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</si>
  <si>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</si>
  <si>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"Центральна ТІДГК"</t>
    </r>
  </si>
  <si>
    <t>71.12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</si>
  <si>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 xml:space="preserve">м.Київ, вул.С.Перовської, 10 </t>
    </r>
  </si>
  <si>
    <t>Підприємство                         ДО "Центральна ТІДГК"</t>
  </si>
  <si>
    <t>Грасевич І.І.</t>
  </si>
  <si>
    <t>Усанова Л.С.</t>
  </si>
  <si>
    <t>Керівник</t>
  </si>
  <si>
    <t>на  31.12. 2017 р.</t>
  </si>
  <si>
    <t xml:space="preserve">                                                   Звіт про рух грошових коштів (за прямим методом)</t>
  </si>
  <si>
    <t>Форма № 3</t>
  </si>
  <si>
    <t>Код  рядка</t>
  </si>
  <si>
    <t>За звітний період </t>
  </si>
  <si>
    <t>За аналогічний період попереднього року </t>
  </si>
  <si>
    <t>І. Рух коштів у результаті операційної діяльності</t>
  </si>
  <si>
    <t>Надходження від:</t>
  </si>
  <si>
    <t>Реалізації продукції (товарів, робіт, послуг)</t>
  </si>
  <si>
    <t xml:space="preserve">Повернення податків і зборів </t>
  </si>
  <si>
    <t>у тому числі податку на додану вартість</t>
  </si>
  <si>
    <t>Цільового фінансування 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</si>
  <si>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</si>
  <si>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</si>
  <si>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</si>
  <si>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</si>
  <si>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</si>
  <si>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</si>
  <si>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от структурных подр.( в т.ч финанс.)</t>
  </si>
  <si>
    <t>Інші надходження </t>
  </si>
  <si>
    <t>Витрачання на оплату:</t>
  </si>
  <si>
    <t>Товарів (робіт, послуг) </t>
  </si>
  <si>
    <t>Праці</t>
  </si>
  <si>
    <t>Відрахувань на соціальні заходи </t>
  </si>
  <si>
    <t>Зобов’язань з податків і зборів в т.ч</t>
  </si>
  <si>
    <t xml:space="preserve">             Зобов’язання з податку на прибуток</t>
  </si>
  <si>
    <t xml:space="preserve">             Зобов’язання з податку на додану вартість</t>
  </si>
  <si>
    <t xml:space="preserve">             Зобов’язання з інших податків і зборів</t>
  </si>
  <si>
    <t>Витрачання на оплату авансів</t>
  </si>
  <si>
    <t>для структур</t>
  </si>
  <si>
    <t>Інші витрачання </t>
  </si>
  <si>
    <t>Чистий рух коштів від операційної діяльності </t>
  </si>
  <si>
    <t>II. Рух коштів у результаті інвестиційної діяльності</t>
  </si>
  <si>
    <t>Надходження від реалізації:</t>
  </si>
  <si>
    <t>фінансових інвестицій </t>
  </si>
  <si>
    <t>необоротних активів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</si>
  <si>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</si>
  <si>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</si>
  <si>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</si>
  <si>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</si>
  <si>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Витрачання  на придбання:</t>
  </si>
  <si>
    <t>Виплати за деривативами</t>
  </si>
  <si>
    <t>Інші платежі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</si>
  <si>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</si>
  <si>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</si>
  <si>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</si>
  <si>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позик</t>
  </si>
  <si>
    <t>Витрачання на:</t>
  </si>
  <si>
    <t>Викуп власних акцій</t>
  </si>
  <si>
    <t xml:space="preserve">Погашення позик  </t>
  </si>
  <si>
    <t>Сплату дивідендів </t>
  </si>
  <si>
    <t>Витрачання на сплату відсотків</t>
  </si>
  <si>
    <t>Інші платежі </t>
  </si>
  <si>
    <t>Чистий рух коштів від фінансової діяльності </t>
  </si>
  <si>
    <t>Чистий рух грошових коштів за звітний період </t>
  </si>
  <si>
    <t>Залишок коштів на початок року </t>
  </si>
  <si>
    <t>Вплив зміни валютних курсів на залишок коштів </t>
  </si>
  <si>
    <t>Залишок коштів на кінець року </t>
  </si>
  <si>
    <t>______</t>
  </si>
  <si>
    <t>Головний бухгалтер </t>
  </si>
  <si>
    <t xml:space="preserve">                            Звіт про власний капітал </t>
  </si>
  <si>
    <t>Форма № 4</t>
  </si>
  <si>
    <t>Стаття</t>
  </si>
  <si>
    <t>Капітал у дооцін-ках</t>
  </si>
  <si>
    <t>Додатковий капітал</t>
  </si>
  <si>
    <t>Резер-вний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</si>
  <si>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</si>
  <si>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Неопла-чений капітал</t>
  </si>
  <si>
    <t>Вилучений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</si>
  <si>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</si>
  <si>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</si>
  <si>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</si>
  <si>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</si>
  <si>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</si>
  <si>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</si>
  <si>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</si>
  <si>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</si>
  <si>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</si>
  <si>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</si>
  <si>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</si>
  <si>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</si>
  <si>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</si>
  <si>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</si>
  <si>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</si>
  <si>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</si>
  <si>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</si>
  <si>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</si>
  <si>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</si>
  <si>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</si>
  <si>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</si>
  <si>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</si>
  <si>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</si>
  <si>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передано в комун.власн.</t>
  </si>
  <si>
    <t>Разом змін у капіталі</t>
  </si>
  <si>
    <t>на кінець року</t>
  </si>
  <si>
    <t>_________</t>
  </si>
  <si>
    <t>заЄДРПОУ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</si>
  <si>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</si>
  <si>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заКОАТУУ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</si>
  <si>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</si>
  <si>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 СПОДУ</t>
  </si>
  <si>
    <t>Галузь</t>
  </si>
  <si>
    <t>заКOПФГ</t>
  </si>
  <si>
    <t>Вид економічної діяльності</t>
  </si>
  <si>
    <t>заКВЕД</t>
  </si>
  <si>
    <t>Середньооблікова чисельність працюючих</t>
  </si>
  <si>
    <t>Контрольна сума</t>
  </si>
  <si>
    <t>Одиниця виміру: тис. грн.</t>
  </si>
  <si>
    <t>Примітки до річної фінансової звітності</t>
  </si>
  <si>
    <r>
      <t xml:space="preserve">Форма </t>
    </r>
    <r>
      <rPr>
        <b/>
        <sz val="14"/>
        <rFont val="Times New Roman"/>
        <family val="1"/>
      </rPr>
      <t>№ 5</t>
    </r>
  </si>
  <si>
    <t>КодзаДКУД</t>
  </si>
  <si>
    <t>1801008</t>
  </si>
  <si>
    <t>І. Нематеріальні активи</t>
  </si>
  <si>
    <t>Групи нематеріальних активів</t>
  </si>
  <si>
    <t>Залишок на початок року</t>
  </si>
  <si>
    <t>Надійшло за рік</t>
  </si>
  <si>
    <t>Переоцінка 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</si>
  <si>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</si>
  <si>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</si>
  <si>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</si>
  <si>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</si>
  <si>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иа кінець року</t>
  </si>
  <si>
    <t>первісна (переоцінена) вартість</t>
  </si>
  <si>
    <t>накопичена амортизація</t>
  </si>
  <si>
    <t>первісної (переоціненої) вартості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</si>
  <si>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</si>
  <si>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</si>
  <si>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</si>
  <si>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</si>
  <si>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</si>
  <si>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</si>
  <si>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</si>
  <si>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</si>
  <si>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</si>
  <si>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</si>
  <si>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</si>
  <si>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</si>
  <si>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ІЗ</t>
  </si>
  <si>
    <t>14</t>
  </si>
  <si>
    <t>15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</si>
  <si>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</si>
  <si>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</si>
  <si>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</si>
  <si>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</si>
  <si>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знаки для товарів і послуг</t>
  </si>
  <si>
    <t>030</t>
  </si>
  <si>
    <t>Права на об'єкти промислової власності</t>
  </si>
  <si>
    <t>040</t>
  </si>
  <si>
    <t>Авторські та суміжні з ними права</t>
  </si>
  <si>
    <t>050</t>
  </si>
  <si>
    <t>Гудвіл</t>
  </si>
  <si>
    <t>060</t>
  </si>
  <si>
    <t>Інші нематеріальні активи</t>
  </si>
  <si>
    <t>070</t>
  </si>
  <si>
    <t>080</t>
  </si>
  <si>
    <t>Із рядка 080 графа 14</t>
  </si>
  <si>
    <t>вартість нематеріальних активів, щодо яких існує обмеження права власності                         (081)</t>
  </si>
  <si>
    <t>вартість оформлених у заставу нематеріальних активів                                                        (082)</t>
  </si>
  <si>
    <t>вартість створених підприємством нематеріальних активів                                                   (083)</t>
  </si>
  <si>
    <t>Із рядка 080 графа 5</t>
  </si>
  <si>
    <t>вартість нематеріальних активів, отриманих за рахунок пільгових асигнувань                         (084)</t>
  </si>
  <si>
    <t>Із рядка 080 графа 15</t>
  </si>
  <si>
    <t>накопичена амортизація нематеріальних активів, щодо яких існує обмеження права власності'  (085)</t>
  </si>
  <si>
    <t>ІІ. Основні засоби</t>
  </si>
  <si>
    <t>Переоцінка</t>
  </si>
  <si>
    <t>Вибуло</t>
  </si>
  <si>
    <t>Нарахо-</t>
  </si>
  <si>
    <t xml:space="preserve">Втрати </t>
  </si>
  <si>
    <t xml:space="preserve">Інші </t>
  </si>
  <si>
    <t>Залишок на кінець року</t>
  </si>
  <si>
    <t>У тому числі</t>
  </si>
  <si>
    <t xml:space="preserve">Групи основних </t>
  </si>
  <si>
    <t xml:space="preserve">Код </t>
  </si>
  <si>
    <t xml:space="preserve">Залишок </t>
  </si>
  <si>
    <t xml:space="preserve">Надій-шло </t>
  </si>
  <si>
    <t>(до оцінка +, уцінка -)</t>
  </si>
  <si>
    <t>за рік</t>
  </si>
  <si>
    <t xml:space="preserve">вано </t>
  </si>
  <si>
    <t>від змен-</t>
  </si>
  <si>
    <t>зміни за рік</t>
  </si>
  <si>
    <t>засобів</t>
  </si>
  <si>
    <t xml:space="preserve"> ряд­ка</t>
  </si>
  <si>
    <t>на початку року</t>
  </si>
  <si>
    <t>аморти-</t>
  </si>
  <si>
    <t xml:space="preserve">шення </t>
  </si>
  <si>
    <t xml:space="preserve">зації </t>
  </si>
  <si>
    <t>корис-</t>
  </si>
  <si>
    <t>Одержані  за фінансовою орендою</t>
  </si>
  <si>
    <t xml:space="preserve">Передані в оперативну </t>
  </si>
  <si>
    <t xml:space="preserve">ності </t>
  </si>
  <si>
    <t>оренду</t>
  </si>
  <si>
    <t xml:space="preserve">первісна </t>
  </si>
  <si>
    <t xml:space="preserve">первісної </t>
  </si>
  <si>
    <t>первісної (перео-</t>
  </si>
  <si>
    <t>первісна (перео-</t>
  </si>
  <si>
    <t>(переоцінена</t>
  </si>
  <si>
    <t>знос</t>
  </si>
  <si>
    <t>(переоці-</t>
  </si>
  <si>
    <t>зносу</t>
  </si>
  <si>
    <t>ціненої вартості)</t>
  </si>
  <si>
    <t>цінена вартість)</t>
  </si>
  <si>
    <t xml:space="preserve">цінена </t>
  </si>
  <si>
    <t>вартість)</t>
  </si>
  <si>
    <t>неної</t>
  </si>
  <si>
    <t xml:space="preserve">нена </t>
  </si>
  <si>
    <t>вартості)</t>
  </si>
  <si>
    <t>Земельні ділянки</t>
  </si>
  <si>
    <t>Капітальні витрати на поліпшення земель</t>
  </si>
  <si>
    <t>Будинки , споруди та передавальні  пристрої</t>
  </si>
  <si>
    <t>Машини та обладнання</t>
  </si>
  <si>
    <t xml:space="preserve">Транспортні засоби </t>
  </si>
  <si>
    <t>Інструменти, прилади, інвентар (меблі)</t>
  </si>
  <si>
    <t>Робоча і продуктивна худоба</t>
  </si>
  <si>
    <t>Багаторічні насадження</t>
  </si>
  <si>
    <t xml:space="preserve">Інші основні засоби </t>
  </si>
  <si>
    <t>Бібліотечні фонди</t>
  </si>
  <si>
    <t xml:space="preserve">Малоцінні необоротні матеріальні активи 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</si>
  <si>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</si>
  <si>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</si>
  <si>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</si>
  <si>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</si>
  <si>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 xml:space="preserve">Інші необоротні матеріальні активи </t>
  </si>
  <si>
    <t xml:space="preserve">Із рядка 260 графа 14  </t>
  </si>
  <si>
    <t>вартість основних засобів, щодо яких існують передбачені чинним законодавством  обмеження права власності</t>
  </si>
  <si>
    <t>(261)_</t>
  </si>
  <si>
    <t>вартість оформлених у заставу основних засобів</t>
  </si>
  <si>
    <t>(262)_</t>
  </si>
  <si>
    <t>залишкова вартість основних засобів, що тимчасово не використовуються(консервація, реконструкція тощо)</t>
  </si>
  <si>
    <t>(263)_</t>
  </si>
  <si>
    <t xml:space="preserve"> </t>
  </si>
  <si>
    <t xml:space="preserve"> первісна (переоцінена) вартість повністю амортизованих основних засобів</t>
  </si>
  <si>
    <t>(264)_</t>
  </si>
  <si>
    <t>основні засоби орендованих цілісних майнових комплексів</t>
  </si>
  <si>
    <t xml:space="preserve"> (2641)_</t>
  </si>
  <si>
    <t xml:space="preserve">Із рядка 260 графа 8   </t>
  </si>
  <si>
    <t>артість основних засобів, призначених для продажу</t>
  </si>
  <si>
    <t>(265)_</t>
  </si>
  <si>
    <t>залишкова вартість основних засобів, утрачених унаслідок надзвичайних подій</t>
  </si>
  <si>
    <t xml:space="preserve"> (2651)_</t>
  </si>
  <si>
    <t xml:space="preserve">Із рядка 260 графа 5    </t>
  </si>
  <si>
    <t xml:space="preserve"> вартість основних засобів, придбаних за рахунок цільового фінансування</t>
  </si>
  <si>
    <t>(266)_</t>
  </si>
  <si>
    <t>Вартість основних засобів, що взяті в операційну оренду</t>
  </si>
  <si>
    <t xml:space="preserve"> (267)_</t>
  </si>
  <si>
    <t xml:space="preserve">З рядка 260 графа 15 </t>
  </si>
  <si>
    <t>знос основних засобів, щодо яких існують обмеження права власності</t>
  </si>
  <si>
    <t>(268)_</t>
  </si>
  <si>
    <t>вартість інвестиційної нерухомості, оціненої за справедливою вартістю</t>
  </si>
  <si>
    <t>(269) _</t>
  </si>
  <si>
    <t>ІІІ. Капітальні інвестиції</t>
  </si>
  <si>
    <t>V. Доходи і витрати</t>
  </si>
  <si>
    <t>VI. Грошові кошти</t>
  </si>
  <si>
    <t>Найменування показника</t>
  </si>
  <si>
    <t>За рік</t>
  </si>
  <si>
    <t>На кінець року</t>
  </si>
  <si>
    <t xml:space="preserve">Доходи </t>
  </si>
  <si>
    <t xml:space="preserve">Витрати </t>
  </si>
  <si>
    <t>Капітальне будівництво</t>
  </si>
  <si>
    <t>А. Інші операційні доходи і витрати</t>
  </si>
  <si>
    <t>Каса</t>
  </si>
  <si>
    <t>Придбання (виготовлення) основних засобів</t>
  </si>
  <si>
    <t xml:space="preserve">  Операційна орендна активів</t>
  </si>
  <si>
    <t>Поточний рахунок у банку</t>
  </si>
  <si>
    <t>Придбання (виготовлення) інших необоротних матеріальних активів</t>
  </si>
  <si>
    <t xml:space="preserve">  Операційна курсова різниця</t>
  </si>
  <si>
    <t>Інші рахунки в банку (акредитиви, чекові книжки)</t>
  </si>
  <si>
    <t>Придбання (створення) нематеріальних активів</t>
  </si>
  <si>
    <t xml:space="preserve">  Реалізація інших оборотних активів</t>
  </si>
  <si>
    <t>Грошові кошти в дорозі</t>
  </si>
  <si>
    <t>Придбання (вирощування) довгострокових біологічних активів</t>
  </si>
  <si>
    <t xml:space="preserve">  Штрафи, пені, неустойки</t>
  </si>
  <si>
    <t>Еквіваленти грошових коштів</t>
  </si>
  <si>
    <t>Геол.роботи</t>
  </si>
  <si>
    <t>Ремонт ОЗ</t>
  </si>
  <si>
    <t xml:space="preserve">  Утримання об¢єктів житлово-комунального </t>
  </si>
  <si>
    <t xml:space="preserve">Разом </t>
  </si>
  <si>
    <t>стрБ020</t>
  </si>
  <si>
    <t xml:space="preserve">  і соціально-культурного призначення</t>
  </si>
  <si>
    <t xml:space="preserve">Із рядка 070 гр. 4 Балансу </t>
  </si>
  <si>
    <t xml:space="preserve">  Інші операційні доходи і витрати</t>
  </si>
  <si>
    <t>Грошові кошти використання</t>
  </si>
  <si>
    <t>з рядка 340 графа  3</t>
  </si>
  <si>
    <t xml:space="preserve"> в т.ч.     резерв сумн.боргів</t>
  </si>
  <si>
    <t>Х</t>
  </si>
  <si>
    <t xml:space="preserve">яких обмежено </t>
  </si>
  <si>
    <t>(691)_</t>
  </si>
  <si>
    <t>капітальні інвестиції і інвестиційну нерухомість</t>
  </si>
  <si>
    <t>(.341)</t>
  </si>
  <si>
    <t xml:space="preserve">       непродуктивні витрати і втрати</t>
  </si>
  <si>
    <t>фінансові витрати, включені до капітальних інвестицій</t>
  </si>
  <si>
    <t>(.342)</t>
  </si>
  <si>
    <t>IV. Фінансові інвестиції</t>
  </si>
  <si>
    <t>Б. Доходи і витрати від участі в капіталі за інвестиціями в:</t>
  </si>
  <si>
    <t>На кінець</t>
  </si>
  <si>
    <t>року</t>
  </si>
  <si>
    <t xml:space="preserve">  асоційовані підприємства</t>
  </si>
  <si>
    <t>довго-срокові</t>
  </si>
  <si>
    <t>поточні</t>
  </si>
  <si>
    <t xml:space="preserve">  дочірні підприємства</t>
  </si>
  <si>
    <t xml:space="preserve">  спільну діяльність</t>
  </si>
  <si>
    <t>А. Фінансові інвестиції за методом участі в капіталі в:</t>
  </si>
  <si>
    <t>В. Інші фінансові доходи і витрати</t>
  </si>
  <si>
    <t xml:space="preserve">  Дивіденди</t>
  </si>
  <si>
    <t xml:space="preserve">  Проценти</t>
  </si>
  <si>
    <t xml:space="preserve">  Фінансова оренда активів</t>
  </si>
  <si>
    <t>Б. Інші фінансові інвестиції в:</t>
  </si>
  <si>
    <t xml:space="preserve">  Інші фінансові доходи і витрати</t>
  </si>
  <si>
    <t xml:space="preserve">  частки і паї у статутному капіталі    </t>
  </si>
  <si>
    <t>Г. Інші доходи і витрати</t>
  </si>
  <si>
    <t xml:space="preserve">  інших підприємств</t>
  </si>
  <si>
    <t xml:space="preserve">  Реалізація фінансових інвестицій</t>
  </si>
  <si>
    <t xml:space="preserve">  акції </t>
  </si>
  <si>
    <t xml:space="preserve">  Доходи від об"еднання підприємств</t>
  </si>
  <si>
    <t xml:space="preserve">  облігації</t>
  </si>
  <si>
    <t xml:space="preserve">  Результат оцінки корисності</t>
  </si>
  <si>
    <t xml:space="preserve">  інші</t>
  </si>
  <si>
    <t xml:space="preserve">  Не операційна курсова різниця</t>
  </si>
  <si>
    <t>Разом (розд. А + розд. Б)</t>
  </si>
  <si>
    <t xml:space="preserve">  Безоплатно одержані активи</t>
  </si>
  <si>
    <t xml:space="preserve">  Списання необоротних активів</t>
  </si>
  <si>
    <t>із рядка 045 гр. 4 Балансу Інші довгострокові фінансові інвестиції відображені:</t>
  </si>
  <si>
    <t xml:space="preserve">  Інші доходи і витрати</t>
  </si>
  <si>
    <t>за собівартістю</t>
  </si>
  <si>
    <t>(421)__________</t>
  </si>
  <si>
    <t>за справедливою вартістю</t>
  </si>
  <si>
    <t>(422)___________</t>
  </si>
  <si>
    <t xml:space="preserve">Товарообмінні (бартерні) операції з продукцією (товарами, роботами, </t>
  </si>
  <si>
    <t xml:space="preserve">за амортизованою собівартістю </t>
  </si>
  <si>
    <t>(423)____________</t>
  </si>
  <si>
    <t xml:space="preserve">послугами) </t>
  </si>
  <si>
    <t>(631)_</t>
  </si>
  <si>
    <t xml:space="preserve">Частка доходу від реалізації продукції (товарів, робіт, послуг) </t>
  </si>
  <si>
    <t>із рядка 220 гр. 4 Балансу Поточні фінансові інвестиції відображені:</t>
  </si>
  <si>
    <t>за товарообмінними бартерними) контрактами з пов¢язаними сторонами</t>
  </si>
  <si>
    <t>(632)_</t>
  </si>
  <si>
    <t>%</t>
  </si>
  <si>
    <t>(421)___________</t>
  </si>
  <si>
    <t>з рядків 540-560 графа 4 фінансові витрати, уключені до собівартості продукції основної діяяльності</t>
  </si>
  <si>
    <t>(.633)</t>
  </si>
  <si>
    <t>за амортизованою собівартістю</t>
  </si>
  <si>
    <t>(423)___________</t>
  </si>
  <si>
    <t xml:space="preserve">                                                                                                                                                         </t>
  </si>
  <si>
    <t>7.ЗАБЕЗПЕЧЕННЯ</t>
  </si>
  <si>
    <t>Залишок  на</t>
  </si>
  <si>
    <t>Збільшення</t>
  </si>
  <si>
    <t xml:space="preserve"> за звітний рік</t>
  </si>
  <si>
    <t>Сторновано невикористану суму у звітному році</t>
  </si>
  <si>
    <t>Сума очикуванного  відшкодування витрат</t>
  </si>
  <si>
    <t>Види забезпечень</t>
  </si>
  <si>
    <t>початок року</t>
  </si>
  <si>
    <t>нараховано (створено)</t>
  </si>
  <si>
    <t>додаткові відрахування</t>
  </si>
  <si>
    <t>Використано протягом року</t>
  </si>
  <si>
    <t>невикористану суму у звітному році</t>
  </si>
  <si>
    <t>іншою стороною, що врахована при оцінці</t>
  </si>
  <si>
    <t>Забезпечення на випл. відпусток працівникам</t>
  </si>
  <si>
    <t>стр 400 Бал</t>
  </si>
  <si>
    <t>Забезпечення наст. витрат на додаткове пенсійне забезпечення</t>
  </si>
  <si>
    <t>Забезпечення наст. витрат на виконання гарант. зобовязань</t>
  </si>
  <si>
    <t>стр 410 Бал</t>
  </si>
  <si>
    <t>Забезпечення наст. витрат на реструкт.</t>
  </si>
  <si>
    <t>Забезпечення наст. витрат на виконання зобов. щодо обт. контр</t>
  </si>
  <si>
    <t>Забезпечення матеріального заохочення</t>
  </si>
  <si>
    <t>Резерв сумн.боргів</t>
  </si>
  <si>
    <t>стр 162 бал</t>
  </si>
  <si>
    <t>РАЗОМ</t>
  </si>
  <si>
    <t>8.ЗАПАСИ                                                                                                                        9.ДЕБІТОРСЬКА ЗАБОРГОВАНІСТЬ</t>
  </si>
  <si>
    <t xml:space="preserve">Балансова </t>
  </si>
  <si>
    <t>Найменування</t>
  </si>
  <si>
    <t>всього</t>
  </si>
  <si>
    <t xml:space="preserve">В   т.ч.  за </t>
  </si>
  <si>
    <t>строками</t>
  </si>
  <si>
    <t>Непогаш</t>
  </si>
  <si>
    <t>Вартість на кінець року</t>
  </si>
  <si>
    <t>Збільшення чистої вартості реалізації</t>
  </si>
  <si>
    <t>уцінка</t>
  </si>
  <si>
    <t>показника</t>
  </si>
  <si>
    <t>До 12-х місяців</t>
  </si>
  <si>
    <t>Від 12до 18 місяців</t>
  </si>
  <si>
    <t>Від 18 до 36 місяців</t>
  </si>
  <si>
    <t>Сировина і матеріали</t>
  </si>
  <si>
    <t xml:space="preserve">Дебіторська </t>
  </si>
  <si>
    <t>Купівельні напівфабрикати та комплектуючі вироби</t>
  </si>
  <si>
    <t>заборгованість за товари , роботи послуги</t>
  </si>
  <si>
    <t>Паливо</t>
  </si>
  <si>
    <t>Інша поточна</t>
  </si>
  <si>
    <t>Тара і тарні матеріали</t>
  </si>
  <si>
    <t xml:space="preserve">дебіторська </t>
  </si>
  <si>
    <t>Будівельні матеріали</t>
  </si>
  <si>
    <t>заборгованість</t>
  </si>
  <si>
    <t>Запасні частини</t>
  </si>
  <si>
    <t>Матеріали сільськ. признач.</t>
  </si>
  <si>
    <t>Списано у звітному році безнадійної дебіторської заборгованості</t>
  </si>
  <si>
    <t>(951)_</t>
  </si>
  <si>
    <t>Поточні біологічні активи</t>
  </si>
  <si>
    <t>Із рядка 940 і 950 графа 3 заборгованість з повязаними сторонами</t>
  </si>
  <si>
    <t>(952)_</t>
  </si>
  <si>
    <t>М Ш П</t>
  </si>
  <si>
    <t>Незавершене виробництво</t>
  </si>
  <si>
    <t xml:space="preserve">10.НЕСТАЧІ І  ВИТРАТИ </t>
  </si>
  <si>
    <t>код рядка</t>
  </si>
  <si>
    <t>сума</t>
  </si>
  <si>
    <t>Товари</t>
  </si>
  <si>
    <t>Виявлено (списано) за рік нестач і втрат</t>
  </si>
  <si>
    <t>Визнано заборгованістю винних осіб у звітному році</t>
  </si>
  <si>
    <t>Із рядка 920 гр 3 балансова вартість запасів:</t>
  </si>
  <si>
    <t xml:space="preserve">Сума нестач і витрат, ост.рішення щодо винуватців за якими на кінець року </t>
  </si>
  <si>
    <t xml:space="preserve">Відображених за чистою вартістю реалізації                 </t>
  </si>
  <si>
    <t xml:space="preserve">(921)_  </t>
  </si>
  <si>
    <t xml:space="preserve"> не прийнято (позаб.рах№ 072)</t>
  </si>
  <si>
    <t xml:space="preserve">Переданих у переробку                                                      </t>
  </si>
  <si>
    <t>(922)_</t>
  </si>
  <si>
    <t>оформлених в заставу</t>
  </si>
  <si>
    <t>(923)_</t>
  </si>
  <si>
    <t>переданих на комісію</t>
  </si>
  <si>
    <t>(924)_</t>
  </si>
  <si>
    <t>Активи на відповідальному зберіганні (позабалансовий рахунок 02)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</si>
  <si>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</si>
  <si>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з рядка 275 гр 4 Балансу                        запаси, призначені для продажу</t>
  </si>
  <si>
    <t>(.926)</t>
  </si>
  <si>
    <t>XI. Будівельні контракти</t>
  </si>
  <si>
    <t>Сума</t>
  </si>
  <si>
    <t>Доход за будівельними контрактами за звітний рік</t>
  </si>
  <si>
    <t>Заборгованість на кінець звітного року</t>
  </si>
  <si>
    <t xml:space="preserve">   Валова замовників</t>
  </si>
  <si>
    <t xml:space="preserve">   Валова замовникам</t>
  </si>
  <si>
    <t xml:space="preserve">   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</si>
  <si>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</si>
  <si>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</si>
  <si>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XII. Податок на прибуток</t>
  </si>
  <si>
    <t>Поточний податок на прибуток</t>
  </si>
  <si>
    <t>Відстрочені податкові активи:                 На початок звітного року</t>
  </si>
  <si>
    <t xml:space="preserve">     На початок звітного року</t>
  </si>
  <si>
    <t xml:space="preserve">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</si>
  <si>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</si>
  <si>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     На кінець звітного року</t>
  </si>
  <si>
    <t>Включено до звіту про фінансові результати  -  усього</t>
  </si>
  <si>
    <t>Ф2 стр 180</t>
  </si>
  <si>
    <t>У т.ч.:</t>
  </si>
  <si>
    <t>У т.ч.                                        Поточний податок на прибуток</t>
  </si>
  <si>
    <t xml:space="preserve">   Зменшення (збільшення) відстрочених податкових активів</t>
  </si>
  <si>
    <t xml:space="preserve">   Збільшення (зменшення) відстрочених податкових зобовязень</t>
  </si>
  <si>
    <t>Відображення у складі власного капіталу  -  усього</t>
  </si>
  <si>
    <t>У т.ч. :</t>
  </si>
  <si>
    <t>У т.ч.                                            Поточний податок на прибуток</t>
  </si>
  <si>
    <t xml:space="preserve">                   Зменшення (збільшення) відстрочених податкових активів</t>
  </si>
  <si>
    <t xml:space="preserve">                   Збільшення (зменшення) відстрочених податкових зобовязань</t>
  </si>
  <si>
    <t>XIII. Використання амортизаційних відрахувань</t>
  </si>
  <si>
    <t>Нараховано за звітний рік</t>
  </si>
  <si>
    <t>Ф2 стр 260</t>
  </si>
  <si>
    <t>Використано за рік  -  усього</t>
  </si>
  <si>
    <t>в т.ч.    на  будівництво об"єктів</t>
  </si>
  <si>
    <t xml:space="preserve">             придбання та поліпшення основних засобів</t>
  </si>
  <si>
    <t xml:space="preserve">                                          з них машин та обладнання</t>
  </si>
  <si>
    <t xml:space="preserve">             придбання (створення) нематеріальних активів</t>
  </si>
  <si>
    <t xml:space="preserve">             погашення отриманих на кап.інвестиції позик</t>
  </si>
  <si>
    <t xml:space="preserve">             ремонт ОЗ</t>
  </si>
  <si>
    <t xml:space="preserve">            трансферт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</si>
  <si>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</si>
  <si>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</si>
  <si>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</si>
  <si>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>Головний бухгалтер                            ____________________ Панкратова О.І.</t>
  </si>
  <si>
    <t xml:space="preserve">        за    12-ть місяців   2017 р.</t>
  </si>
  <si>
    <t xml:space="preserve">                                         за   2017 р.</t>
  </si>
  <si>
    <t>за    2017 р.</t>
  </si>
  <si>
    <t>за 2017рік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</si>
</sst>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8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sz val="10"/>
      <color indexed="53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2"/>
      <name val="Cambria"/>
      <family val="1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b/>
      <sz val="8"/>
      <color indexed="10"/>
      <name val="Arial Cyr"/>
      <family val="2"/>
    </font>
    <font>
      <b/>
      <sz val="9"/>
      <name val="Times New Roman"/>
      <family val="1"/>
    </font>
    <font>
      <sz val="9"/>
      <color indexed="52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47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sz val="11"/>
      <name val="Times New Roman"/>
      <family val="1"/>
    </font>
    <font>
      <sz val="10"/>
      <color indexed="47"/>
      <name val="Times New Roman"/>
      <family val="1"/>
    </font>
    <font>
      <b/>
      <sz val="8"/>
      <color indexed="52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9" fillId="24" borderId="38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0" fontId="5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right" vertical="top" wrapText="1"/>
    </xf>
    <xf numFmtId="0" fontId="14" fillId="0" borderId="4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 indent="4"/>
    </xf>
    <xf numFmtId="0" fontId="7" fillId="0" borderId="0" xfId="0" applyFont="1" applyFill="1" applyBorder="1" applyAlignment="1">
      <alignment/>
    </xf>
    <xf numFmtId="0" fontId="23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3" fillId="0" borderId="16" xfId="0" applyFont="1" applyBorder="1" applyAlignment="1">
      <alignment horizontal="center" wrapText="1"/>
    </xf>
    <xf numFmtId="0" fontId="55" fillId="0" borderId="4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14" xfId="0" applyFont="1" applyBorder="1" applyAlignment="1">
      <alignment wrapText="1"/>
    </xf>
    <xf numFmtId="0" fontId="24" fillId="25" borderId="14" xfId="0" applyFont="1" applyFill="1" applyBorder="1" applyAlignment="1">
      <alignment horizontal="center" wrapText="1"/>
    </xf>
    <xf numFmtId="0" fontId="24" fillId="0" borderId="46" xfId="0" applyFont="1" applyBorder="1" applyAlignment="1">
      <alignment wrapText="1"/>
    </xf>
    <xf numFmtId="0" fontId="24" fillId="0" borderId="21" xfId="0" applyFont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24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3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23" fillId="0" borderId="48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23" fillId="0" borderId="50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3" fillId="0" borderId="52" xfId="0" applyFont="1" applyBorder="1" applyAlignment="1">
      <alignment horizontal="left" wrapText="1" indent="1"/>
    </xf>
    <xf numFmtId="0" fontId="1" fillId="0" borderId="53" xfId="0" applyFont="1" applyBorder="1" applyAlignment="1">
      <alignment horizontal="center" wrapText="1"/>
    </xf>
    <xf numFmtId="0" fontId="23" fillId="0" borderId="54" xfId="0" applyFont="1" applyBorder="1" applyAlignment="1">
      <alignment wrapText="1"/>
    </xf>
    <xf numFmtId="0" fontId="1" fillId="0" borderId="55" xfId="0" applyFont="1" applyBorder="1" applyAlignment="1">
      <alignment horizontal="center" wrapText="1"/>
    </xf>
    <xf numFmtId="0" fontId="23" fillId="0" borderId="52" xfId="0" applyFont="1" applyBorder="1" applyAlignment="1">
      <alignment wrapText="1"/>
    </xf>
    <xf numFmtId="0" fontId="23" fillId="0" borderId="53" xfId="0" applyFont="1" applyBorder="1" applyAlignment="1">
      <alignment horizontal="center" wrapText="1"/>
    </xf>
    <xf numFmtId="0" fontId="23" fillId="0" borderId="47" xfId="0" applyFont="1" applyBorder="1" applyAlignment="1">
      <alignment wrapText="1"/>
    </xf>
    <xf numFmtId="0" fontId="23" fillId="0" borderId="56" xfId="0" applyFont="1" applyBorder="1" applyAlignment="1">
      <alignment horizontal="center" wrapText="1"/>
    </xf>
    <xf numFmtId="0" fontId="23" fillId="0" borderId="47" xfId="0" applyFont="1" applyBorder="1" applyAlignment="1">
      <alignment horizontal="left" wrapText="1" indent="1"/>
    </xf>
    <xf numFmtId="0" fontId="23" fillId="0" borderId="57" xfId="0" applyFont="1" applyBorder="1" applyAlignment="1">
      <alignment horizontal="center" wrapText="1"/>
    </xf>
    <xf numFmtId="0" fontId="24" fillId="0" borderId="58" xfId="0" applyFont="1" applyBorder="1" applyAlignment="1">
      <alignment wrapText="1"/>
    </xf>
    <xf numFmtId="0" fontId="24" fillId="0" borderId="59" xfId="0" applyFont="1" applyBorder="1" applyAlignment="1">
      <alignment horizontal="center" wrapText="1"/>
    </xf>
    <xf numFmtId="0" fontId="24" fillId="25" borderId="59" xfId="0" applyFont="1" applyFill="1" applyBorder="1" applyAlignment="1">
      <alignment horizontal="center" wrapText="1"/>
    </xf>
    <xf numFmtId="0" fontId="24" fillId="25" borderId="60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23" fillId="0" borderId="50" xfId="0" applyFont="1" applyBorder="1" applyAlignment="1">
      <alignment wrapText="1"/>
    </xf>
    <xf numFmtId="0" fontId="23" fillId="0" borderId="51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4" fillId="0" borderId="62" xfId="0" applyFont="1" applyBorder="1" applyAlignment="1">
      <alignment wrapText="1"/>
    </xf>
    <xf numFmtId="0" fontId="24" fillId="0" borderId="63" xfId="0" applyFont="1" applyBorder="1" applyAlignment="1">
      <alignment horizontal="center" wrapText="1"/>
    </xf>
    <xf numFmtId="0" fontId="24" fillId="25" borderId="63" xfId="0" applyFont="1" applyFill="1" applyBorder="1" applyAlignment="1">
      <alignment horizontal="center" wrapText="1"/>
    </xf>
    <xf numFmtId="0" fontId="24" fillId="0" borderId="47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23" fillId="0" borderId="58" xfId="0" applyFont="1" applyBorder="1" applyAlignment="1">
      <alignment wrapText="1"/>
    </xf>
    <xf numFmtId="0" fontId="23" fillId="0" borderId="59" xfId="0" applyFont="1" applyBorder="1" applyAlignment="1">
      <alignment horizontal="center" wrapText="1"/>
    </xf>
    <xf numFmtId="0" fontId="14" fillId="25" borderId="59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0" fontId="53" fillId="0" borderId="0" xfId="0" applyFont="1" applyAlignment="1">
      <alignment horizontal="right" vertical="top" wrapText="1"/>
    </xf>
    <xf numFmtId="0" fontId="53" fillId="0" borderId="0" xfId="0" applyFont="1" applyBorder="1" applyAlignment="1">
      <alignment horizontal="right" vertical="top" wrapText="1"/>
    </xf>
    <xf numFmtId="0" fontId="5" fillId="0" borderId="64" xfId="0" applyFont="1" applyBorder="1" applyAlignment="1">
      <alignment horizontal="right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6" xfId="0" applyFont="1" applyBorder="1" applyAlignment="1">
      <alignment vertical="top" wrapText="1"/>
    </xf>
    <xf numFmtId="0" fontId="14" fillId="0" borderId="67" xfId="0" applyFont="1" applyBorder="1" applyAlignment="1">
      <alignment horizontal="right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41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wrapText="1"/>
    </xf>
    <xf numFmtId="0" fontId="54" fillId="0" borderId="67" xfId="0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5" fillId="0" borderId="67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23" fillId="0" borderId="41" xfId="0" applyFont="1" applyBorder="1" applyAlignment="1">
      <alignment horizontal="center" wrapText="1"/>
    </xf>
    <xf numFmtId="0" fontId="23" fillId="0" borderId="67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24" fillId="0" borderId="68" xfId="0" applyFont="1" applyBorder="1" applyAlignment="1">
      <alignment wrapText="1"/>
    </xf>
    <xf numFmtId="0" fontId="24" fillId="0" borderId="40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0" xfId="0" applyFont="1" applyBorder="1" applyAlignment="1">
      <alignment horizontal="center" vertical="top" wrapText="1"/>
    </xf>
    <xf numFmtId="0" fontId="24" fillId="0" borderId="42" xfId="0" applyFont="1" applyBorder="1" applyAlignment="1">
      <alignment wrapText="1"/>
    </xf>
    <xf numFmtId="0" fontId="24" fillId="0" borderId="42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42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23" fillId="0" borderId="42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vertical="top" wrapText="1"/>
    </xf>
    <xf numFmtId="0" fontId="23" fillId="0" borderId="69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69" xfId="0" applyFont="1" applyBorder="1" applyAlignment="1">
      <alignment horizontal="center" vertical="top" wrapText="1"/>
    </xf>
    <xf numFmtId="0" fontId="24" fillId="0" borderId="69" xfId="0" applyFont="1" applyBorder="1" applyAlignment="1">
      <alignment horizontal="center" wrapText="1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4" fillId="0" borderId="68" xfId="0" applyFont="1" applyBorder="1" applyAlignment="1">
      <alignment vertical="top" wrapText="1"/>
    </xf>
    <xf numFmtId="0" fontId="23" fillId="0" borderId="40" xfId="0" applyFont="1" applyBorder="1" applyAlignment="1">
      <alignment horizontal="center" wrapText="1"/>
    </xf>
    <xf numFmtId="0" fontId="23" fillId="0" borderId="42" xfId="0" applyFont="1" applyBorder="1" applyAlignment="1">
      <alignment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23" fillId="0" borderId="42" xfId="0" applyFont="1" applyBorder="1" applyAlignment="1">
      <alignment horizontal="center" wrapText="1"/>
    </xf>
    <xf numFmtId="0" fontId="1" fillId="24" borderId="69" xfId="0" applyFont="1" applyFill="1" applyBorder="1" applyAlignment="1">
      <alignment horizontal="center" wrapText="1"/>
    </xf>
    <xf numFmtId="0" fontId="14" fillId="24" borderId="40" xfId="0" applyFont="1" applyFill="1" applyBorder="1" applyAlignment="1">
      <alignment horizontal="center" wrapText="1"/>
    </xf>
    <xf numFmtId="0" fontId="5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58" fillId="0" borderId="10" xfId="0" applyNumberFormat="1" applyFont="1" applyFill="1" applyBorder="1" applyAlignment="1" applyProtection="1">
      <alignment vertical="top"/>
      <protection/>
    </xf>
    <xf numFmtId="0" fontId="5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7" fillId="0" borderId="12" xfId="0" applyNumberFormat="1" applyFont="1" applyFill="1" applyBorder="1" applyAlignment="1" applyProtection="1">
      <alignment vertical="top"/>
      <protection/>
    </xf>
    <xf numFmtId="0" fontId="3" fillId="0" borderId="30" xfId="0" applyNumberFormat="1" applyFont="1" applyFill="1" applyBorder="1" applyAlignment="1" applyProtection="1">
      <alignment vertical="top"/>
      <protection/>
    </xf>
    <xf numFmtId="0" fontId="58" fillId="0" borderId="30" xfId="0" applyNumberFormat="1" applyFont="1" applyFill="1" applyBorder="1" applyAlignment="1" applyProtection="1">
      <alignment vertical="top"/>
      <protection/>
    </xf>
    <xf numFmtId="0" fontId="60" fillId="0" borderId="12" xfId="0" applyNumberFormat="1" applyFont="1" applyFill="1" applyBorder="1" applyAlignment="1" applyProtection="1">
      <alignment vertical="top"/>
      <protection/>
    </xf>
    <xf numFmtId="0" fontId="57" fillId="0" borderId="12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2" fillId="0" borderId="0" xfId="0" applyNumberFormat="1" applyFont="1" applyFill="1" applyBorder="1" applyAlignment="1" applyProtection="1">
      <alignment vertical="top"/>
      <protection/>
    </xf>
    <xf numFmtId="0" fontId="63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57" fillId="0" borderId="1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4" fillId="0" borderId="12" xfId="0" applyNumberFormat="1" applyFont="1" applyFill="1" applyBorder="1" applyAlignment="1" applyProtection="1">
      <alignment horizontal="left" vertical="top" indent="10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64" fillId="0" borderId="12" xfId="0" applyNumberFormat="1" applyFont="1" applyFill="1" applyBorder="1" applyAlignment="1" applyProtection="1">
      <alignment horizontal="center" vertical="top"/>
      <protection/>
    </xf>
    <xf numFmtId="0" fontId="65" fillId="0" borderId="12" xfId="0" applyNumberFormat="1" applyFont="1" applyFill="1" applyBorder="1" applyAlignment="1" applyProtection="1">
      <alignment horizontal="center" vertical="top"/>
      <protection/>
    </xf>
    <xf numFmtId="0" fontId="64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7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67" xfId="0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64" fillId="0" borderId="12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0" fillId="0" borderId="7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4" fillId="0" borderId="66" xfId="0" applyFont="1" applyBorder="1" applyAlignment="1">
      <alignment vertical="top" wrapText="1"/>
    </xf>
    <xf numFmtId="0" fontId="67" fillId="0" borderId="0" xfId="0" applyFont="1" applyAlignment="1">
      <alignment/>
    </xf>
    <xf numFmtId="1" fontId="67" fillId="0" borderId="0" xfId="0" applyNumberFormat="1" applyFont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7" fillId="0" borderId="19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" fillId="0" borderId="30" xfId="0" applyFont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4" fillId="0" borderId="12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0" fontId="70" fillId="22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16" xfId="0" applyFont="1" applyBorder="1" applyAlignment="1">
      <alignment vertical="top" wrapText="1"/>
    </xf>
    <xf numFmtId="0" fontId="70" fillId="0" borderId="16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64" fillId="0" borderId="18" xfId="0" applyFont="1" applyBorder="1" applyAlignment="1">
      <alignment vertical="top" wrapText="1"/>
    </xf>
    <xf numFmtId="0" fontId="64" fillId="0" borderId="34" xfId="0" applyFont="1" applyBorder="1" applyAlignment="1">
      <alignment horizontal="center" vertical="top" wrapText="1"/>
    </xf>
    <xf numFmtId="0" fontId="73" fillId="24" borderId="12" xfId="0" applyFont="1" applyFill="1" applyBorder="1" applyAlignment="1">
      <alignment horizontal="center" vertical="top" wrapText="1"/>
    </xf>
    <xf numFmtId="0" fontId="70" fillId="24" borderId="12" xfId="0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0" fontId="64" fillId="0" borderId="20" xfId="0" applyFont="1" applyBorder="1" applyAlignment="1">
      <alignment vertical="top" wrapText="1"/>
    </xf>
    <xf numFmtId="0" fontId="70" fillId="0" borderId="17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35" xfId="0" applyFont="1" applyBorder="1" applyAlignment="1">
      <alignment horizontal="center" vertical="top" wrapText="1"/>
    </xf>
    <xf numFmtId="0" fontId="70" fillId="0" borderId="0" xfId="0" applyFont="1" applyAlignment="1">
      <alignment horizontal="right"/>
    </xf>
    <xf numFmtId="0" fontId="64" fillId="0" borderId="0" xfId="0" applyFont="1" applyAlignment="1">
      <alignment/>
    </xf>
    <xf numFmtId="0" fontId="70" fillId="0" borderId="0" xfId="0" applyFont="1" applyAlignment="1">
      <alignment horizontal="center"/>
    </xf>
    <xf numFmtId="0" fontId="64" fillId="0" borderId="17" xfId="0" applyFont="1" applyBorder="1" applyAlignment="1">
      <alignment vertical="top" wrapText="1"/>
    </xf>
    <xf numFmtId="0" fontId="64" fillId="0" borderId="0" xfId="0" applyFont="1" applyFill="1" applyBorder="1" applyAlignment="1">
      <alignment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right" vertical="top" wrapText="1"/>
    </xf>
    <xf numFmtId="0" fontId="55" fillId="0" borderId="36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top" wrapText="1"/>
    </xf>
    <xf numFmtId="0" fontId="55" fillId="0" borderId="3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 horizontal="right"/>
    </xf>
    <xf numFmtId="0" fontId="64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79" fillId="0" borderId="0" xfId="0" applyFont="1" applyAlignment="1">
      <alignment/>
    </xf>
    <xf numFmtId="0" fontId="55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0" fontId="55" fillId="0" borderId="19" xfId="0" applyFont="1" applyBorder="1" applyAlignment="1">
      <alignment vertical="top" wrapText="1"/>
    </xf>
    <xf numFmtId="0" fontId="0" fillId="0" borderId="61" xfId="0" applyBorder="1" applyAlignment="1">
      <alignment/>
    </xf>
    <xf numFmtId="0" fontId="55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76" fillId="0" borderId="12" xfId="0" applyFont="1" applyBorder="1" applyAlignment="1">
      <alignment vertical="top" wrapText="1"/>
    </xf>
    <xf numFmtId="0" fontId="73" fillId="24" borderId="12" xfId="0" applyFont="1" applyFill="1" applyBorder="1" applyAlignment="1">
      <alignment vertical="top" wrapText="1"/>
    </xf>
    <xf numFmtId="0" fontId="80" fillId="0" borderId="0" xfId="0" applyFont="1" applyAlignment="1">
      <alignment/>
    </xf>
    <xf numFmtId="0" fontId="14" fillId="24" borderId="12" xfId="0" applyFont="1" applyFill="1" applyBorder="1" applyAlignment="1">
      <alignment vertical="top" wrapText="1"/>
    </xf>
    <xf numFmtId="0" fontId="79" fillId="0" borderId="0" xfId="0" applyFont="1" applyFill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5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55" fillId="0" borderId="47" xfId="0" applyFont="1" applyBorder="1" applyAlignment="1">
      <alignment vertical="top" wrapText="1"/>
    </xf>
    <xf numFmtId="0" fontId="14" fillId="22" borderId="47" xfId="0" applyFont="1" applyFill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81" fillId="0" borderId="0" xfId="0" applyFont="1" applyFill="1" applyBorder="1" applyAlignment="1">
      <alignment/>
    </xf>
    <xf numFmtId="0" fontId="14" fillId="22" borderId="19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4" fillId="22" borderId="0" xfId="0" applyFont="1" applyFill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3" fillId="22" borderId="10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1" fillId="0" borderId="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70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14" fillId="24" borderId="12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/>
    </xf>
    <xf numFmtId="0" fontId="55" fillId="0" borderId="2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7" xfId="0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10" fillId="0" borderId="0" xfId="0" applyFont="1" applyAlignment="1">
      <alignment horizontal="left"/>
    </xf>
    <xf numFmtId="0" fontId="7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71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7" xfId="0" applyFont="1" applyBorder="1" applyAlignment="1">
      <alignment vertical="top" wrapText="1"/>
    </xf>
    <xf numFmtId="0" fontId="6" fillId="2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9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9" fillId="0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wrapText="1"/>
    </xf>
    <xf numFmtId="0" fontId="23" fillId="0" borderId="61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21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23" fillId="24" borderId="72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61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62;&#1077;&#1085;&#1090;&#1088;&#1072;&#1083;&#1100;&#1085;&#1072;%20&#1058;&#1030;&#1044;&#1043;&#1050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44;&#1054;%20&#1062;&#1077;&#1085;&#1090;&#1088;&#1072;&#1083;&#1100;&#1085;&#1072;%20&#1058;&#1030;&#1044;&#1043;&#1050;%204%20&#1082;&#1074;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Грасевич І.І.</v>
          </cell>
        </row>
        <row r="115">
          <cell r="D115" t="str">
            <v>Усанова Л.С.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</sheetNames>
    <sheetDataSet>
      <sheetData sheetId="0">
        <row r="8">
          <cell r="B8" t="str">
            <v>Підприємство                    ДО "Центральна ТІДГК"</v>
          </cell>
          <cell r="E8">
            <v>20077619</v>
          </cell>
        </row>
        <row r="9">
          <cell r="E9">
            <v>8000000000</v>
          </cell>
        </row>
        <row r="113">
          <cell r="D113" t="str">
            <v>Грасевич І.І.</v>
          </cell>
        </row>
        <row r="115">
          <cell r="D115" t="str">
            <v>Усанова Л.С.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tabSelected="1" zoomScalePageLayoutView="0" workbookViewId="0" topLeftCell="A1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559"/>
      <c r="C6" s="557"/>
      <c r="D6" s="145" t="s">
        <v>18</v>
      </c>
      <c r="E6" s="146"/>
      <c r="F6" s="80"/>
      <c r="G6" s="3"/>
    </row>
    <row r="7" spans="1:7" ht="12" customHeight="1">
      <c r="A7" s="35"/>
      <c r="B7" s="559" t="s">
        <v>19</v>
      </c>
      <c r="C7" s="557"/>
      <c r="D7" s="149"/>
      <c r="E7" s="150" t="s">
        <v>66</v>
      </c>
      <c r="F7" s="14"/>
      <c r="G7" s="20"/>
    </row>
    <row r="8" spans="1:7" ht="17.25" customHeight="1">
      <c r="A8" s="36"/>
      <c r="B8" s="89" t="s">
        <v>167</v>
      </c>
      <c r="C8" s="14" t="s">
        <v>20</v>
      </c>
      <c r="D8" s="4"/>
      <c r="E8" s="152">
        <v>20077619</v>
      </c>
      <c r="F8" s="14"/>
      <c r="G8" s="21"/>
    </row>
    <row r="9" spans="1:7" ht="12.75" customHeight="1">
      <c r="A9" s="37"/>
      <c r="B9" s="110" t="s">
        <v>130</v>
      </c>
      <c r="C9" s="14" t="s">
        <v>21</v>
      </c>
      <c r="D9" s="147"/>
      <c r="E9" s="151">
        <v>8000000000</v>
      </c>
      <c r="F9" s="14"/>
      <c r="G9" s="22"/>
    </row>
    <row r="10" spans="1:7" ht="12.75" customHeight="1">
      <c r="A10" s="38"/>
      <c r="B10" s="110" t="s">
        <v>131</v>
      </c>
      <c r="C10" s="14" t="s">
        <v>22</v>
      </c>
      <c r="D10" s="147"/>
      <c r="E10" s="151">
        <v>140</v>
      </c>
      <c r="F10" s="14"/>
      <c r="G10" s="26"/>
    </row>
    <row r="11" spans="1:7" ht="12.75" customHeight="1">
      <c r="A11" s="38"/>
      <c r="B11" s="110" t="s">
        <v>132</v>
      </c>
      <c r="C11" s="14" t="s">
        <v>23</v>
      </c>
      <c r="D11" s="147"/>
      <c r="E11" s="148" t="s">
        <v>168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169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134</v>
      </c>
      <c r="C14" s="45"/>
      <c r="D14" s="45"/>
      <c r="E14" s="45"/>
      <c r="F14" s="45"/>
      <c r="G14" s="26"/>
    </row>
    <row r="15" spans="1:7" ht="12" customHeight="1">
      <c r="A15" s="39"/>
      <c r="B15" s="551" t="s">
        <v>24</v>
      </c>
      <c r="C15" s="551"/>
      <c r="D15" s="551"/>
      <c r="E15" s="551"/>
      <c r="F15" s="551"/>
      <c r="G15" s="26"/>
    </row>
    <row r="16" spans="1:7" ht="12" customHeight="1">
      <c r="A16" s="40"/>
      <c r="B16" s="551" t="s">
        <v>25</v>
      </c>
      <c r="C16" s="552"/>
      <c r="D16" s="153"/>
      <c r="E16" s="154" t="s">
        <v>133</v>
      </c>
      <c r="F16" s="14"/>
      <c r="G16" s="26"/>
    </row>
    <row r="17" spans="1:7" ht="12" customHeight="1">
      <c r="A17" s="38"/>
      <c r="B17" s="551" t="s">
        <v>26</v>
      </c>
      <c r="C17" s="552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174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557" t="s">
        <v>29</v>
      </c>
      <c r="D23" s="558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553">
        <f>D30-D31</f>
        <v>0</v>
      </c>
      <c r="E28" s="555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554"/>
      <c r="E29" s="556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>
        <v>25</v>
      </c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>
        <v>25</v>
      </c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23</v>
      </c>
      <c r="E33" s="90">
        <f>E34-E35</f>
        <v>15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950</v>
      </c>
      <c r="E34" s="24">
        <v>907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927</v>
      </c>
      <c r="E35" s="24">
        <v>892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547">
        <v>1030</v>
      </c>
      <c r="D38" s="548"/>
      <c r="E38" s="549"/>
      <c r="F38" s="26"/>
      <c r="G38" s="26"/>
    </row>
    <row r="39" spans="1:7" ht="13.5" customHeight="1">
      <c r="A39" s="41"/>
      <c r="B39" s="65" t="s">
        <v>44</v>
      </c>
      <c r="C39" s="547"/>
      <c r="D39" s="548"/>
      <c r="E39" s="549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23</v>
      </c>
      <c r="E44" s="91">
        <f>E28+E32+E33+E36+E37+E38+E40+E41+E42+E43</f>
        <v>15</v>
      </c>
      <c r="F44" s="26"/>
      <c r="G44" s="26"/>
    </row>
    <row r="45" spans="1:7" ht="12" customHeight="1">
      <c r="A45" s="41"/>
      <c r="B45" s="64" t="s">
        <v>50</v>
      </c>
      <c r="C45" s="550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550"/>
      <c r="D46" s="131">
        <f>D47+D48+D49+D50</f>
        <v>67</v>
      </c>
      <c r="E46" s="132">
        <f>E47+E48+E49+E50</f>
        <v>6</v>
      </c>
      <c r="F46" s="10"/>
      <c r="G46" s="10"/>
    </row>
    <row r="47" spans="1:7" ht="13.5" customHeight="1">
      <c r="A47" s="7"/>
      <c r="B47" s="47" t="s">
        <v>153</v>
      </c>
      <c r="C47" s="122">
        <v>1101</v>
      </c>
      <c r="D47" s="129">
        <v>5</v>
      </c>
      <c r="E47" s="129">
        <v>6</v>
      </c>
      <c r="F47" s="10"/>
      <c r="G47" s="10"/>
    </row>
    <row r="48" spans="1:7" ht="13.5" customHeight="1">
      <c r="A48" s="7"/>
      <c r="B48" s="47" t="s">
        <v>154</v>
      </c>
      <c r="C48" s="122">
        <v>1102</v>
      </c>
      <c r="D48" s="24">
        <v>62</v>
      </c>
      <c r="E48" s="24"/>
      <c r="F48" s="10"/>
      <c r="G48" s="10"/>
    </row>
    <row r="49" spans="1:7" ht="13.5" customHeight="1">
      <c r="A49" s="7"/>
      <c r="B49" s="47" t="s">
        <v>155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156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48">
        <v>14</v>
      </c>
      <c r="E52" s="48">
        <v>10</v>
      </c>
      <c r="F52" s="10"/>
      <c r="G52" s="10"/>
    </row>
    <row r="53" spans="1:7" ht="13.5" customHeight="1">
      <c r="A53" s="43"/>
      <c r="B53" s="50" t="s">
        <v>166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165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538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539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6</v>
      </c>
      <c r="E57" s="48">
        <v>3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>
        <v>0</v>
      </c>
      <c r="E58" s="48"/>
      <c r="F58" s="10"/>
      <c r="G58" s="10"/>
    </row>
    <row r="59" spans="1:7" ht="13.5" customHeight="1">
      <c r="A59" s="7"/>
      <c r="B59" s="123" t="s">
        <v>157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>
        <v>9</v>
      </c>
      <c r="E60" s="48">
        <v>2</v>
      </c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16</v>
      </c>
      <c r="E62" s="92">
        <f>E63+E64</f>
        <v>68</v>
      </c>
      <c r="F62" s="10"/>
      <c r="G62" s="10"/>
    </row>
    <row r="63" spans="1:7" ht="13.5" customHeight="1">
      <c r="A63" s="7"/>
      <c r="B63" s="47" t="s">
        <v>158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159</v>
      </c>
      <c r="C64" s="49">
        <v>1167</v>
      </c>
      <c r="D64" s="48">
        <v>16</v>
      </c>
      <c r="E64" s="48">
        <v>68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>
        <v>9</v>
      </c>
      <c r="E66" s="48">
        <v>1</v>
      </c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121</v>
      </c>
      <c r="E67" s="92">
        <f>E46+E52+E56+E57+E59+E60+E61+E62+E65+E66</f>
        <v>90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144</v>
      </c>
      <c r="E69" s="135">
        <f>E68+E67+E44</f>
        <v>105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15</v>
      </c>
    </row>
    <row r="72" spans="1:7" ht="25.5" customHeight="1">
      <c r="A72" s="3"/>
      <c r="B72" s="538" t="s">
        <v>1</v>
      </c>
      <c r="C72" s="52" t="s">
        <v>4</v>
      </c>
      <c r="D72" s="538" t="s">
        <v>30</v>
      </c>
      <c r="E72" s="538" t="s">
        <v>14</v>
      </c>
      <c r="F72" s="3"/>
      <c r="G72" s="3"/>
    </row>
    <row r="73" spans="1:7" ht="12.75">
      <c r="A73" s="3"/>
      <c r="B73" s="546"/>
      <c r="C73" s="84" t="s">
        <v>5</v>
      </c>
      <c r="D73" s="546"/>
      <c r="E73" s="546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160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546">
        <v>1610</v>
      </c>
      <c r="D94" s="544"/>
      <c r="E94" s="544"/>
    </row>
    <row r="95" spans="2:5" ht="13.5" customHeight="1">
      <c r="B95" s="81" t="s">
        <v>85</v>
      </c>
      <c r="C95" s="539"/>
      <c r="D95" s="545"/>
      <c r="E95" s="545"/>
    </row>
    <row r="96" spans="2:5" ht="13.5" customHeight="1">
      <c r="B96" s="56" t="s">
        <v>86</v>
      </c>
      <c r="C96" s="46">
        <v>1615</v>
      </c>
      <c r="D96" s="48">
        <v>39</v>
      </c>
      <c r="E96" s="48">
        <v>8</v>
      </c>
    </row>
    <row r="97" spans="2:5" ht="13.5" customHeight="1">
      <c r="B97" s="56" t="s">
        <v>87</v>
      </c>
      <c r="C97" s="46">
        <v>1620</v>
      </c>
      <c r="D97" s="48">
        <v>32</v>
      </c>
      <c r="E97" s="48">
        <v>20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/>
    </row>
    <row r="100" spans="2:5" ht="13.5" customHeight="1">
      <c r="B100" s="56" t="s">
        <v>89</v>
      </c>
      <c r="C100" s="46">
        <v>1630</v>
      </c>
      <c r="D100" s="48">
        <v>47</v>
      </c>
      <c r="E100" s="48">
        <v>44</v>
      </c>
    </row>
    <row r="101" spans="2:5" ht="13.5" customHeight="1">
      <c r="B101" s="47" t="s">
        <v>161</v>
      </c>
      <c r="C101" s="122">
        <v>1635</v>
      </c>
      <c r="D101" s="48"/>
      <c r="E101" s="48"/>
    </row>
    <row r="102" spans="2:5" ht="13.5" customHeight="1">
      <c r="B102" s="47" t="s">
        <v>162</v>
      </c>
      <c r="C102" s="122">
        <v>1645</v>
      </c>
      <c r="D102" s="48">
        <f>2835-2835</f>
        <v>0</v>
      </c>
      <c r="E102" s="48"/>
    </row>
    <row r="103" spans="2:5" ht="13.5" customHeight="1">
      <c r="B103" s="47" t="s">
        <v>90</v>
      </c>
      <c r="C103" s="49">
        <v>1660</v>
      </c>
      <c r="D103" s="48"/>
      <c r="E103" s="48">
        <v>28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>
        <v>26</v>
      </c>
      <c r="E105" s="48">
        <v>5</v>
      </c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144</v>
      </c>
      <c r="E106" s="92">
        <f>E93+E94+E96+E97+E99+E100+E103+E104+E105+E101+E102</f>
        <v>105</v>
      </c>
    </row>
    <row r="107" spans="2:5" ht="18.75" customHeight="1">
      <c r="B107" s="69" t="s">
        <v>94</v>
      </c>
      <c r="C107" s="540">
        <v>1700</v>
      </c>
      <c r="D107" s="542"/>
      <c r="E107" s="544"/>
    </row>
    <row r="108" spans="2:5" ht="13.5" customHeight="1">
      <c r="B108" s="70" t="s">
        <v>95</v>
      </c>
      <c r="C108" s="541"/>
      <c r="D108" s="543"/>
      <c r="E108" s="545"/>
    </row>
    <row r="109" spans="2:5" ht="13.5" customHeight="1">
      <c r="B109" s="54" t="s">
        <v>96</v>
      </c>
      <c r="C109" s="55">
        <v>1900</v>
      </c>
      <c r="D109" s="136">
        <f>D107+D106+D91+D83</f>
        <v>144</v>
      </c>
      <c r="E109" s="136">
        <f>E107+E106+E91+E83</f>
        <v>105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173</v>
      </c>
      <c r="C113" s="12"/>
      <c r="D113" s="5" t="s">
        <v>171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172</v>
      </c>
      <c r="E115" s="5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zoomScalePageLayoutView="0" workbookViewId="0" topLeftCell="A59">
      <selection activeCell="D84" sqref="D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559"/>
      <c r="C1" s="559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">
        <v>170</v>
      </c>
      <c r="C3" s="1"/>
      <c r="D3" s="13" t="s">
        <v>20</v>
      </c>
      <c r="E3" s="142">
        <v>20077619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636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163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164</v>
      </c>
      <c r="C19" s="57"/>
      <c r="D19" s="163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4">
        <v>1618</v>
      </c>
      <c r="E20" s="158">
        <v>1924</v>
      </c>
      <c r="F20" s="5"/>
      <c r="G20" s="5"/>
    </row>
    <row r="21" spans="2:7" ht="15.75" customHeight="1">
      <c r="B21" s="47" t="s">
        <v>107</v>
      </c>
      <c r="C21" s="157">
        <v>2050</v>
      </c>
      <c r="D21" s="164">
        <v>1618</v>
      </c>
      <c r="E21" s="156">
        <v>1924</v>
      </c>
      <c r="F21" s="5"/>
      <c r="G21" s="5"/>
    </row>
    <row r="22" spans="2:7" ht="15.75" customHeight="1">
      <c r="B22" s="96" t="s">
        <v>108</v>
      </c>
      <c r="C22" s="564">
        <v>2090</v>
      </c>
      <c r="D22" s="562">
        <f>D20-D21</f>
        <v>0</v>
      </c>
      <c r="E22" s="562">
        <f>E20-E21</f>
        <v>0</v>
      </c>
      <c r="F22" s="5"/>
      <c r="G22" s="5"/>
    </row>
    <row r="23" spans="2:7" ht="15.75" customHeight="1">
      <c r="B23" s="87" t="s">
        <v>109</v>
      </c>
      <c r="C23" s="565"/>
      <c r="D23" s="563"/>
      <c r="E23" s="563"/>
      <c r="F23" s="5"/>
      <c r="G23" s="5"/>
    </row>
    <row r="24" spans="2:5" ht="15.75" customHeight="1">
      <c r="B24" s="47" t="s">
        <v>110</v>
      </c>
      <c r="C24" s="159">
        <v>2095</v>
      </c>
      <c r="D24" s="167"/>
      <c r="E24" s="168"/>
    </row>
    <row r="25" spans="2:5" ht="15.75" customHeight="1">
      <c r="B25" s="47" t="s">
        <v>111</v>
      </c>
      <c r="C25" s="122">
        <v>2120</v>
      </c>
      <c r="D25" s="164"/>
      <c r="E25" s="158"/>
    </row>
    <row r="26" spans="2:5" ht="15.75" customHeight="1">
      <c r="B26" s="47" t="s">
        <v>112</v>
      </c>
      <c r="C26" s="122">
        <v>2130</v>
      </c>
      <c r="D26" s="164"/>
      <c r="E26" s="160"/>
    </row>
    <row r="27" spans="2:5" ht="15.75" customHeight="1">
      <c r="B27" s="47" t="s">
        <v>6</v>
      </c>
      <c r="C27" s="122">
        <v>2150</v>
      </c>
      <c r="D27" s="164"/>
      <c r="E27" s="160"/>
    </row>
    <row r="28" spans="2:5" ht="15.75" customHeight="1">
      <c r="B28" s="47" t="s">
        <v>113</v>
      </c>
      <c r="C28" s="157">
        <v>2180</v>
      </c>
      <c r="D28" s="164"/>
      <c r="E28" s="160"/>
    </row>
    <row r="29" spans="2:5" ht="15.75" customHeight="1">
      <c r="B29" s="96" t="s">
        <v>114</v>
      </c>
      <c r="C29" s="564">
        <v>2190</v>
      </c>
      <c r="D29" s="562">
        <f>D22+D25-D26-D28</f>
        <v>0</v>
      </c>
      <c r="E29" s="562">
        <f>E22+E25-E26-E28</f>
        <v>0</v>
      </c>
    </row>
    <row r="30" spans="2:5" ht="15.75" customHeight="1">
      <c r="B30" s="87" t="s">
        <v>109</v>
      </c>
      <c r="C30" s="565"/>
      <c r="D30" s="563"/>
      <c r="E30" s="563"/>
    </row>
    <row r="31" spans="2:5" ht="15.75" customHeight="1">
      <c r="B31" s="47" t="s">
        <v>115</v>
      </c>
      <c r="C31" s="159">
        <v>2195</v>
      </c>
      <c r="D31" s="166">
        <f>-(D22+D25-D26-D28)</f>
        <v>0</v>
      </c>
      <c r="E31" s="166">
        <f>-(E22+E25-E26-E28)</f>
        <v>0</v>
      </c>
    </row>
    <row r="32" spans="2:5" ht="15.75" customHeight="1">
      <c r="B32" s="47" t="s">
        <v>116</v>
      </c>
      <c r="C32" s="122">
        <v>2200</v>
      </c>
      <c r="D32" s="164"/>
      <c r="E32" s="158"/>
    </row>
    <row r="33" spans="2:5" ht="15.75" customHeight="1">
      <c r="B33" s="47" t="s">
        <v>117</v>
      </c>
      <c r="C33" s="122">
        <v>2220</v>
      </c>
      <c r="D33" s="164"/>
      <c r="E33" s="158"/>
    </row>
    <row r="34" spans="2:5" ht="15.75" customHeight="1">
      <c r="B34" s="47" t="s">
        <v>8</v>
      </c>
      <c r="C34" s="122">
        <v>2240</v>
      </c>
      <c r="D34" s="164"/>
      <c r="E34" s="158"/>
    </row>
    <row r="35" spans="2:5" ht="15.75" customHeight="1">
      <c r="B35" s="47" t="s">
        <v>118</v>
      </c>
      <c r="C35" s="122">
        <v>2250</v>
      </c>
      <c r="D35" s="164"/>
      <c r="E35" s="160"/>
    </row>
    <row r="36" spans="2:5" ht="15.75" customHeight="1">
      <c r="B36" s="47" t="s">
        <v>119</v>
      </c>
      <c r="C36" s="122">
        <v>2255</v>
      </c>
      <c r="D36" s="164"/>
      <c r="E36" s="160"/>
    </row>
    <row r="37" spans="2:5" ht="15.75" customHeight="1">
      <c r="B37" s="47" t="s">
        <v>120</v>
      </c>
      <c r="C37" s="157">
        <v>2270</v>
      </c>
      <c r="D37" s="164"/>
      <c r="E37" s="156"/>
    </row>
    <row r="38" spans="2:5" ht="15.75" customHeight="1">
      <c r="B38" s="96" t="s">
        <v>121</v>
      </c>
      <c r="C38" s="564">
        <v>2290</v>
      </c>
      <c r="D38" s="169"/>
      <c r="E38" s="566">
        <f>-E31+E34-E35-E37</f>
        <v>0</v>
      </c>
    </row>
    <row r="39" spans="2:5" ht="15.75" customHeight="1">
      <c r="B39" s="97" t="s">
        <v>122</v>
      </c>
      <c r="C39" s="565"/>
      <c r="D39" s="169">
        <f>D29+D34-D35-D37</f>
        <v>0</v>
      </c>
      <c r="E39" s="531"/>
    </row>
    <row r="40" spans="2:5" ht="15.75" customHeight="1">
      <c r="B40" s="56" t="s">
        <v>123</v>
      </c>
      <c r="C40" s="161">
        <v>2295</v>
      </c>
      <c r="D40" s="167"/>
      <c r="E40" s="168"/>
    </row>
    <row r="41" spans="2:5" ht="15.75" customHeight="1">
      <c r="B41" s="47" t="s">
        <v>124</v>
      </c>
      <c r="C41" s="122">
        <v>2300</v>
      </c>
      <c r="D41" s="164"/>
      <c r="E41" s="158"/>
    </row>
    <row r="42" spans="2:5" ht="24" customHeight="1">
      <c r="B42" s="95" t="s">
        <v>125</v>
      </c>
      <c r="C42" s="157">
        <v>2305</v>
      </c>
      <c r="D42" s="164"/>
      <c r="E42" s="156"/>
    </row>
    <row r="43" spans="2:5" ht="15.75" customHeight="1">
      <c r="B43" s="96" t="s">
        <v>126</v>
      </c>
      <c r="C43" s="560">
        <v>2350</v>
      </c>
      <c r="D43" s="169"/>
      <c r="E43" s="562">
        <f>E38-E41</f>
        <v>0</v>
      </c>
    </row>
    <row r="44" spans="2:7" ht="15.75" customHeight="1">
      <c r="B44" s="87" t="s">
        <v>109</v>
      </c>
      <c r="C44" s="561"/>
      <c r="D44" s="169">
        <f>D39-D41</f>
        <v>0</v>
      </c>
      <c r="E44" s="563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1">
        <v>2355</v>
      </c>
      <c r="D45" s="168">
        <f>D40+D41</f>
        <v>0</v>
      </c>
      <c r="E45" s="168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135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136</v>
      </c>
      <c r="C61" s="49">
        <v>2400</v>
      </c>
      <c r="D61" s="49"/>
      <c r="E61" s="49"/>
    </row>
    <row r="62" spans="2:5" ht="13.5" customHeight="1">
      <c r="B62" s="111" t="s">
        <v>137</v>
      </c>
      <c r="C62" s="49">
        <v>2405</v>
      </c>
      <c r="D62" s="49"/>
      <c r="E62" s="49"/>
    </row>
    <row r="63" spans="2:5" ht="13.5" customHeight="1">
      <c r="B63" s="111" t="s">
        <v>138</v>
      </c>
      <c r="C63" s="46">
        <v>2410</v>
      </c>
      <c r="D63" s="49"/>
      <c r="E63" s="49"/>
    </row>
    <row r="64" spans="2:5" ht="13.5" customHeight="1">
      <c r="B64" s="111" t="s">
        <v>139</v>
      </c>
      <c r="C64" s="49">
        <v>2415</v>
      </c>
      <c r="D64" s="49"/>
      <c r="E64" s="49"/>
    </row>
    <row r="65" spans="2:5" ht="13.5" customHeight="1">
      <c r="B65" s="111" t="s">
        <v>140</v>
      </c>
      <c r="C65" s="49">
        <v>2445</v>
      </c>
      <c r="D65" s="49"/>
      <c r="E65" s="49"/>
    </row>
    <row r="66" spans="2:5" ht="13.5" customHeight="1">
      <c r="B66" s="112" t="s">
        <v>141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142</v>
      </c>
      <c r="C67" s="49">
        <v>2455</v>
      </c>
      <c r="D67" s="49"/>
      <c r="E67" s="49"/>
    </row>
    <row r="68" spans="2:5" ht="13.5" customHeight="1">
      <c r="B68" s="112" t="s">
        <v>143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144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145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146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5">
        <v>53</v>
      </c>
      <c r="E79" s="165">
        <v>184</v>
      </c>
    </row>
    <row r="80" spans="2:5" ht="16.5" customHeight="1">
      <c r="B80" s="114" t="s">
        <v>10</v>
      </c>
      <c r="C80" s="46">
        <v>2505</v>
      </c>
      <c r="D80" s="165">
        <v>1079</v>
      </c>
      <c r="E80" s="165">
        <v>1396</v>
      </c>
    </row>
    <row r="81" spans="2:9" ht="16.5" customHeight="1">
      <c r="B81" s="114" t="s">
        <v>11</v>
      </c>
      <c r="C81" s="46">
        <v>2510</v>
      </c>
      <c r="D81" s="165">
        <v>257</v>
      </c>
      <c r="E81" s="165">
        <v>311</v>
      </c>
      <c r="I81" s="8"/>
    </row>
    <row r="82" spans="2:5" ht="16.5" customHeight="1">
      <c r="B82" s="114" t="s">
        <v>12</v>
      </c>
      <c r="C82" s="46">
        <v>2515</v>
      </c>
      <c r="D82" s="165">
        <v>5</v>
      </c>
      <c r="E82" s="165">
        <v>24</v>
      </c>
    </row>
    <row r="83" spans="2:5" ht="16.5" customHeight="1">
      <c r="B83" s="114" t="s">
        <v>7</v>
      </c>
      <c r="C83" s="46">
        <v>2520</v>
      </c>
      <c r="D83" s="165">
        <v>162</v>
      </c>
      <c r="E83" s="165">
        <v>71</v>
      </c>
    </row>
    <row r="84" spans="2:7" ht="16.5" customHeight="1">
      <c r="B84" s="115" t="s">
        <v>13</v>
      </c>
      <c r="C84" s="55">
        <v>2550</v>
      </c>
      <c r="D84" s="162">
        <f>D79+D81+D80+D82+D83</f>
        <v>1556</v>
      </c>
      <c r="E84" s="162">
        <f>E79+E81+E80+E82+E83</f>
        <v>1986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147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146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148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149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150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151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152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173</v>
      </c>
      <c r="C101" s="12"/>
      <c r="D101" s="5" t="str">
        <f>'[1]форма 1'!D113</f>
        <v>Грасевич І.І.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tr">
        <f>'[1]форма 1'!D115</f>
        <v>Усанова Л.С.</v>
      </c>
      <c r="E103" s="5"/>
    </row>
  </sheetData>
  <sheetProtection/>
  <mergeCells count="11">
    <mergeCell ref="B1:C1"/>
    <mergeCell ref="D22:D23"/>
    <mergeCell ref="C38:C39"/>
    <mergeCell ref="E38:E39"/>
    <mergeCell ref="C22:C23"/>
    <mergeCell ref="E22:E23"/>
    <mergeCell ref="C43:C44"/>
    <mergeCell ref="E43:E44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47">
      <selection activeCell="D40" sqref="D40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83"/>
      <c r="C1" s="13"/>
      <c r="D1" s="2"/>
      <c r="E1" s="170" t="s">
        <v>18</v>
      </c>
      <c r="F1" s="8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3:21" ht="13.5" thickBot="1">
      <c r="C2" s="13"/>
      <c r="D2" s="88" t="s">
        <v>19</v>
      </c>
      <c r="E2" s="171" t="s">
        <v>66</v>
      </c>
      <c r="F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6.5" customHeight="1" thickBot="1">
      <c r="B3" s="45" t="str">
        <f>'[2]форма 1'!B8</f>
        <v>Підприємство                    ДО "Центральна ТІДГК"</v>
      </c>
      <c r="D3" s="13" t="s">
        <v>20</v>
      </c>
      <c r="E3" s="172">
        <f>'[2]форма 1'!E8</f>
        <v>20077619</v>
      </c>
      <c r="F3" s="1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6:21" ht="4.5" customHeight="1">
      <c r="F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29.25" customHeight="1">
      <c r="B5" s="109" t="s">
        <v>175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ht="4.5" customHeight="1">
      <c r="B6" s="10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17.25" thickBot="1">
      <c r="B7" s="109" t="s">
        <v>637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7.25" customHeight="1" thickBot="1">
      <c r="B8" s="173" t="s">
        <v>176</v>
      </c>
      <c r="D8" s="174" t="s">
        <v>29</v>
      </c>
      <c r="E8" s="175">
        <v>1801004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9:21" ht="6.75" customHeight="1"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42" customHeight="1">
      <c r="B10" s="98" t="s">
        <v>100</v>
      </c>
      <c r="C10" s="98" t="s">
        <v>177</v>
      </c>
      <c r="D10" s="98" t="s">
        <v>178</v>
      </c>
      <c r="E10" s="98" t="s">
        <v>179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2.75">
      <c r="B11" s="46">
        <v>1</v>
      </c>
      <c r="C11" s="46">
        <v>2</v>
      </c>
      <c r="D11" s="176">
        <v>3</v>
      </c>
      <c r="E11" s="46">
        <v>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6.5" customHeight="1">
      <c r="B12" s="69" t="s">
        <v>180</v>
      </c>
      <c r="C12" s="538">
        <v>3000</v>
      </c>
      <c r="D12" s="120"/>
      <c r="E12" s="120"/>
      <c r="H12" s="4"/>
      <c r="I12" s="3"/>
      <c r="J12" s="3"/>
      <c r="K12" s="3"/>
      <c r="L12" s="3"/>
      <c r="M12" s="3"/>
      <c r="N12" s="3"/>
      <c r="O12" s="3"/>
      <c r="P12" s="3"/>
      <c r="Q12" s="177"/>
      <c r="R12" s="3"/>
      <c r="S12" s="3"/>
      <c r="T12" s="3"/>
      <c r="U12" s="3"/>
    </row>
    <row r="13" spans="2:21" ht="16.5" customHeight="1">
      <c r="B13" s="178" t="s">
        <v>181</v>
      </c>
      <c r="C13" s="546"/>
      <c r="D13" s="179"/>
      <c r="E13" s="1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16.5" customHeight="1">
      <c r="B14" s="51" t="s">
        <v>182</v>
      </c>
      <c r="C14" s="539"/>
      <c r="D14" s="180">
        <v>1941</v>
      </c>
      <c r="E14" s="180">
        <v>2309</v>
      </c>
      <c r="I14" s="3"/>
      <c r="J14" s="3"/>
      <c r="K14" s="3"/>
      <c r="L14" s="3"/>
      <c r="M14" s="3"/>
      <c r="N14" s="3"/>
      <c r="O14" s="3"/>
      <c r="P14" s="3"/>
      <c r="Q14" s="181"/>
      <c r="R14" s="3"/>
      <c r="S14" s="3"/>
      <c r="T14" s="3"/>
      <c r="U14" s="3"/>
    </row>
    <row r="15" spans="2:21" ht="16.5" customHeight="1">
      <c r="B15" s="47" t="s">
        <v>183</v>
      </c>
      <c r="C15" s="122">
        <v>3005</v>
      </c>
      <c r="D15" s="182"/>
      <c r="E15" s="182"/>
      <c r="I15" s="3"/>
      <c r="J15" s="3"/>
      <c r="K15" s="3"/>
      <c r="L15" s="3"/>
      <c r="M15" s="3"/>
      <c r="N15" s="3"/>
      <c r="O15" s="3"/>
      <c r="P15" s="3"/>
      <c r="Q15" s="181"/>
      <c r="R15" s="3"/>
      <c r="S15" s="3"/>
      <c r="T15" s="3"/>
      <c r="U15" s="3"/>
    </row>
    <row r="16" spans="2:21" ht="16.5" customHeight="1">
      <c r="B16" s="47" t="s">
        <v>184</v>
      </c>
      <c r="C16" s="122">
        <v>3006</v>
      </c>
      <c r="D16" s="182"/>
      <c r="E16" s="182"/>
      <c r="I16" s="3"/>
      <c r="J16" s="3"/>
      <c r="K16" s="3"/>
      <c r="L16" s="3"/>
      <c r="M16" s="3"/>
      <c r="N16" s="3"/>
      <c r="O16" s="3"/>
      <c r="P16" s="3"/>
      <c r="Q16" s="181"/>
      <c r="R16" s="3"/>
      <c r="S16" s="3"/>
      <c r="T16" s="3"/>
      <c r="U16" s="3"/>
    </row>
    <row r="17" spans="2:21" ht="16.5" customHeight="1">
      <c r="B17" s="47" t="s">
        <v>185</v>
      </c>
      <c r="C17" s="122">
        <v>3010</v>
      </c>
      <c r="D17" s="182">
        <v>20</v>
      </c>
      <c r="E17" s="182">
        <v>9</v>
      </c>
      <c r="I17" s="3"/>
      <c r="J17" s="3"/>
      <c r="K17" s="3"/>
      <c r="L17" s="3"/>
      <c r="M17" s="3"/>
      <c r="N17" s="3"/>
      <c r="O17" s="3"/>
      <c r="P17" s="3"/>
      <c r="Q17" s="181"/>
      <c r="R17" s="3"/>
      <c r="S17" s="3"/>
      <c r="T17" s="3"/>
      <c r="U17" s="3"/>
    </row>
    <row r="18" spans="2:21" ht="16.5" customHeight="1">
      <c r="B18" s="47" t="s">
        <v>186</v>
      </c>
      <c r="C18" s="122">
        <v>3011</v>
      </c>
      <c r="D18" s="182"/>
      <c r="E18" s="182"/>
      <c r="I18" s="3"/>
      <c r="J18" s="3"/>
      <c r="K18" s="3"/>
      <c r="L18" s="3"/>
      <c r="M18" s="3"/>
      <c r="N18" s="3"/>
      <c r="O18" s="3"/>
      <c r="P18" s="3"/>
      <c r="Q18" s="181"/>
      <c r="R18" s="3"/>
      <c r="S18" s="3"/>
      <c r="T18" s="3"/>
      <c r="U18" s="3"/>
    </row>
    <row r="19" spans="2:21" ht="16.5" customHeight="1">
      <c r="B19" s="47" t="s">
        <v>187</v>
      </c>
      <c r="C19" s="122">
        <v>3015</v>
      </c>
      <c r="D19" s="182"/>
      <c r="E19" s="182">
        <v>33</v>
      </c>
      <c r="I19" s="3"/>
      <c r="J19" s="3"/>
      <c r="K19" s="3"/>
      <c r="L19" s="3"/>
      <c r="M19" s="3"/>
      <c r="N19" s="3"/>
      <c r="O19" s="3"/>
      <c r="P19" s="3"/>
      <c r="Q19" s="181"/>
      <c r="R19" s="3"/>
      <c r="S19" s="3"/>
      <c r="T19" s="3"/>
      <c r="U19" s="3"/>
    </row>
    <row r="20" spans="2:21" ht="16.5" customHeight="1">
      <c r="B20" s="47" t="s">
        <v>188</v>
      </c>
      <c r="C20" s="122">
        <v>3020</v>
      </c>
      <c r="D20" s="182"/>
      <c r="E20" s="182"/>
      <c r="I20" s="3"/>
      <c r="J20" s="3"/>
      <c r="K20" s="3"/>
      <c r="L20" s="3"/>
      <c r="M20" s="3"/>
      <c r="N20" s="3"/>
      <c r="O20" s="3"/>
      <c r="P20" s="3"/>
      <c r="Q20" s="181"/>
      <c r="R20" s="3"/>
      <c r="S20" s="3"/>
      <c r="T20" s="3"/>
      <c r="U20" s="3"/>
    </row>
    <row r="21" spans="2:21" ht="16.5" customHeight="1">
      <c r="B21" s="47" t="s">
        <v>189</v>
      </c>
      <c r="C21" s="122">
        <v>3025</v>
      </c>
      <c r="D21" s="182"/>
      <c r="E21" s="182"/>
      <c r="I21" s="3"/>
      <c r="J21" s="3"/>
      <c r="K21" s="3"/>
      <c r="L21" s="3"/>
      <c r="M21" s="3"/>
      <c r="N21" s="3"/>
      <c r="O21" s="3"/>
      <c r="P21" s="3"/>
      <c r="Q21" s="181"/>
      <c r="R21" s="3"/>
      <c r="S21" s="3"/>
      <c r="T21" s="3"/>
      <c r="U21" s="3"/>
    </row>
    <row r="22" spans="2:21" ht="16.5" customHeight="1">
      <c r="B22" s="47" t="s">
        <v>190</v>
      </c>
      <c r="C22" s="122">
        <v>3035</v>
      </c>
      <c r="D22" s="182"/>
      <c r="E22" s="182"/>
      <c r="I22" s="3"/>
      <c r="J22" s="3"/>
      <c r="K22" s="3"/>
      <c r="L22" s="3"/>
      <c r="M22" s="3"/>
      <c r="N22" s="3"/>
      <c r="O22" s="3"/>
      <c r="P22" s="3"/>
      <c r="Q22" s="181"/>
      <c r="R22" s="3"/>
      <c r="S22" s="3"/>
      <c r="T22" s="3"/>
      <c r="U22" s="3"/>
    </row>
    <row r="23" spans="2:21" ht="16.5" customHeight="1">
      <c r="B23" s="47" t="s">
        <v>191</v>
      </c>
      <c r="C23" s="122">
        <v>3040</v>
      </c>
      <c r="D23" s="182"/>
      <c r="E23" s="182"/>
      <c r="I23" s="3"/>
      <c r="J23" s="3"/>
      <c r="K23" s="3"/>
      <c r="L23" s="3"/>
      <c r="M23" s="3"/>
      <c r="N23" s="3"/>
      <c r="O23" s="3"/>
      <c r="P23" s="3"/>
      <c r="Q23" s="181"/>
      <c r="R23" s="3"/>
      <c r="S23" s="3"/>
      <c r="T23" s="3"/>
      <c r="U23" s="3"/>
    </row>
    <row r="24" spans="2:21" ht="16.5" customHeight="1">
      <c r="B24" s="47" t="s">
        <v>192</v>
      </c>
      <c r="C24" s="122"/>
      <c r="D24" s="182"/>
      <c r="E24" s="182"/>
      <c r="I24" s="3"/>
      <c r="J24" s="3"/>
      <c r="K24" s="3"/>
      <c r="L24" s="3"/>
      <c r="M24" s="3"/>
      <c r="N24" s="3"/>
      <c r="O24" s="3"/>
      <c r="P24" s="3"/>
      <c r="Q24" s="181"/>
      <c r="R24" s="3"/>
      <c r="S24" s="3"/>
      <c r="T24" s="3"/>
      <c r="U24" s="3"/>
    </row>
    <row r="25" spans="2:21" ht="16.5" customHeight="1">
      <c r="B25" s="47" t="s">
        <v>193</v>
      </c>
      <c r="C25" s="122">
        <v>3095</v>
      </c>
      <c r="D25" s="182"/>
      <c r="E25" s="182"/>
      <c r="I25" s="3"/>
      <c r="J25" s="3"/>
      <c r="K25" s="3"/>
      <c r="L25" s="3"/>
      <c r="M25" s="190"/>
      <c r="N25" s="3"/>
      <c r="O25" s="181"/>
      <c r="P25" s="181"/>
      <c r="Q25" s="181"/>
      <c r="R25" s="3"/>
      <c r="S25" s="3"/>
      <c r="T25" s="3"/>
      <c r="U25" s="3"/>
    </row>
    <row r="26" spans="2:21" ht="16.5" customHeight="1">
      <c r="B26" s="50" t="s">
        <v>194</v>
      </c>
      <c r="C26" s="538">
        <v>3100</v>
      </c>
      <c r="D26" s="84"/>
      <c r="E26" s="84"/>
      <c r="G26" t="e">
        <f>#REF!+#REF!+#REF!+#REF!+#REF!+#REF!+#REF!</f>
        <v>#REF!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6.5" customHeight="1">
      <c r="B27" s="51" t="s">
        <v>195</v>
      </c>
      <c r="C27" s="539"/>
      <c r="D27" s="180">
        <v>187</v>
      </c>
      <c r="E27" s="180">
        <v>378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6.5" customHeight="1">
      <c r="B28" s="47" t="s">
        <v>196</v>
      </c>
      <c r="C28" s="122">
        <v>3105</v>
      </c>
      <c r="D28" s="191">
        <v>883</v>
      </c>
      <c r="E28" s="191">
        <v>1085</v>
      </c>
      <c r="I28" s="3"/>
      <c r="J28" s="3"/>
      <c r="K28" s="3"/>
      <c r="L28" s="3"/>
      <c r="M28" s="3"/>
      <c r="N28" s="190"/>
      <c r="O28" s="3"/>
      <c r="P28" s="3"/>
      <c r="Q28" s="177"/>
      <c r="R28" s="177"/>
      <c r="S28" s="192"/>
      <c r="T28" s="3"/>
      <c r="U28" s="3"/>
    </row>
    <row r="29" spans="2:21" ht="16.5" customHeight="1">
      <c r="B29" s="47" t="s">
        <v>197</v>
      </c>
      <c r="C29" s="122">
        <v>3110</v>
      </c>
      <c r="D29" s="191">
        <v>255</v>
      </c>
      <c r="E29" s="191">
        <v>300</v>
      </c>
      <c r="I29" s="3"/>
      <c r="J29" s="3"/>
      <c r="K29" s="3"/>
      <c r="L29" s="3"/>
      <c r="M29" s="3"/>
      <c r="N29" s="3"/>
      <c r="O29" s="3"/>
      <c r="P29" s="3"/>
      <c r="Q29" s="177"/>
      <c r="R29" s="177"/>
      <c r="S29" s="192"/>
      <c r="T29" s="3"/>
      <c r="U29" s="3"/>
    </row>
    <row r="30" spans="2:21" ht="16.5" customHeight="1">
      <c r="B30" s="47" t="s">
        <v>198</v>
      </c>
      <c r="C30" s="122">
        <v>3115</v>
      </c>
      <c r="D30" s="191">
        <v>532</v>
      </c>
      <c r="E30" s="191">
        <v>591</v>
      </c>
      <c r="I30" s="3"/>
      <c r="J30" s="3"/>
      <c r="K30" s="3"/>
      <c r="L30" s="3"/>
      <c r="M30" s="3"/>
      <c r="N30" s="3"/>
      <c r="O30" s="3"/>
      <c r="P30" s="3"/>
      <c r="Q30" s="177"/>
      <c r="R30" s="177"/>
      <c r="S30" s="192"/>
      <c r="T30" s="3"/>
      <c r="U30" s="3"/>
    </row>
    <row r="31" spans="2:21" ht="16.5" customHeight="1">
      <c r="B31" s="47" t="s">
        <v>199</v>
      </c>
      <c r="C31" s="122">
        <v>3116</v>
      </c>
      <c r="D31" s="191"/>
      <c r="E31" s="191"/>
      <c r="I31" s="3"/>
      <c r="J31" s="3"/>
      <c r="K31" s="3"/>
      <c r="L31" s="3"/>
      <c r="M31" s="3"/>
      <c r="N31" s="3"/>
      <c r="O31" s="3"/>
      <c r="P31" s="3"/>
      <c r="Q31" s="177"/>
      <c r="R31" s="177"/>
      <c r="S31" s="192"/>
      <c r="T31" s="3"/>
      <c r="U31" s="3"/>
    </row>
    <row r="32" spans="2:21" ht="16.5" customHeight="1">
      <c r="B32" s="47" t="s">
        <v>200</v>
      </c>
      <c r="C32" s="122">
        <v>3117</v>
      </c>
      <c r="D32" s="191">
        <v>298</v>
      </c>
      <c r="E32" s="191">
        <v>295</v>
      </c>
      <c r="I32" s="3"/>
      <c r="J32" s="3"/>
      <c r="K32" s="3"/>
      <c r="L32" s="3"/>
      <c r="M32" s="3"/>
      <c r="N32" s="3"/>
      <c r="O32" s="3"/>
      <c r="P32" s="3"/>
      <c r="Q32" s="177"/>
      <c r="R32" s="177"/>
      <c r="S32" s="192"/>
      <c r="T32" s="3"/>
      <c r="U32" s="3"/>
    </row>
    <row r="33" spans="2:21" ht="16.5" customHeight="1">
      <c r="B33" s="47" t="s">
        <v>201</v>
      </c>
      <c r="C33" s="122">
        <v>3118</v>
      </c>
      <c r="D33" s="191">
        <v>234</v>
      </c>
      <c r="E33" s="191">
        <v>296</v>
      </c>
      <c r="I33" s="3"/>
      <c r="J33" s="3"/>
      <c r="K33" s="3"/>
      <c r="L33" s="3"/>
      <c r="M33" s="3"/>
      <c r="N33" s="3"/>
      <c r="O33" s="3"/>
      <c r="P33" s="3"/>
      <c r="Q33" s="177"/>
      <c r="R33" s="177"/>
      <c r="S33" s="192"/>
      <c r="T33" s="3"/>
      <c r="U33" s="3"/>
    </row>
    <row r="34" spans="2:21" ht="16.5" customHeight="1">
      <c r="B34" s="47" t="s">
        <v>202</v>
      </c>
      <c r="C34" s="122">
        <v>3135</v>
      </c>
      <c r="D34" s="191"/>
      <c r="E34" s="19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6.5" customHeight="1">
      <c r="B35" s="47" t="s">
        <v>203</v>
      </c>
      <c r="C35" s="122"/>
      <c r="D35" s="182"/>
      <c r="E35" s="182"/>
      <c r="I35" s="3"/>
      <c r="J35" s="3"/>
      <c r="K35" s="3"/>
      <c r="L35" s="3"/>
      <c r="M35" s="3"/>
      <c r="N35" s="3"/>
      <c r="O35" s="177"/>
      <c r="P35" s="177"/>
      <c r="Q35" s="3"/>
      <c r="R35" s="3"/>
      <c r="S35" s="3"/>
      <c r="T35" s="3"/>
      <c r="U35" s="3"/>
    </row>
    <row r="36" spans="2:21" ht="16.5" customHeight="1">
      <c r="B36" s="47" t="s">
        <v>204</v>
      </c>
      <c r="C36" s="122">
        <v>3190</v>
      </c>
      <c r="D36" s="182">
        <v>52</v>
      </c>
      <c r="E36" s="182">
        <v>93</v>
      </c>
      <c r="G36" t="e">
        <f>#REF!+#REF!+#REF!+#REF!+#REF!+#REF!</f>
        <v>#REF!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6.5" customHeight="1">
      <c r="B37" s="193" t="s">
        <v>205</v>
      </c>
      <c r="C37" s="69">
        <v>3195</v>
      </c>
      <c r="D37" s="194">
        <f>D14+D17+D19+D22+D23+D25-D27-D28-D29-D30-D34-D36+D20+D21</f>
        <v>52</v>
      </c>
      <c r="E37" s="194">
        <f>E14+E25-E27-E28-E29-E30+E19+E18-E34-E36+E15+E21+E17+E23</f>
        <v>-96</v>
      </c>
      <c r="G37" t="e">
        <f>G26-G36</f>
        <v>#REF!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6.5" customHeight="1">
      <c r="B38" s="195"/>
      <c r="C38" s="196"/>
      <c r="D38" s="196"/>
      <c r="E38" s="86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3"/>
      <c r="T38" s="3"/>
      <c r="U38" s="3"/>
    </row>
    <row r="39" spans="2:21" ht="13.5" customHeight="1">
      <c r="B39" s="198" t="s">
        <v>206</v>
      </c>
      <c r="C39" s="533">
        <v>3200</v>
      </c>
      <c r="D39" s="199"/>
      <c r="E39" s="215"/>
      <c r="H39" s="2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3"/>
      <c r="T39" s="3"/>
      <c r="U39" s="3"/>
    </row>
    <row r="40" spans="2:21" ht="16.5" customHeight="1">
      <c r="B40" s="216" t="s">
        <v>207</v>
      </c>
      <c r="C40" s="546"/>
      <c r="D40" s="179"/>
      <c r="E40" s="2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6.5" customHeight="1">
      <c r="B41" s="218" t="s">
        <v>208</v>
      </c>
      <c r="C41" s="539"/>
      <c r="D41" s="219"/>
      <c r="E41" s="22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6.5" customHeight="1">
      <c r="B42" s="221" t="s">
        <v>209</v>
      </c>
      <c r="C42" s="46">
        <v>3205</v>
      </c>
      <c r="D42" s="49"/>
      <c r="E42" s="22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6.5" customHeight="1">
      <c r="B43" s="223" t="s">
        <v>210</v>
      </c>
      <c r="C43" s="538">
        <v>3215</v>
      </c>
      <c r="D43" s="120"/>
      <c r="E43" s="2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6.5" customHeight="1">
      <c r="B44" s="218" t="s">
        <v>211</v>
      </c>
      <c r="C44" s="539"/>
      <c r="D44" s="219"/>
      <c r="E44" s="22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6.5" customHeight="1">
      <c r="B45" s="221" t="s">
        <v>212</v>
      </c>
      <c r="C45" s="46">
        <v>3220</v>
      </c>
      <c r="D45" s="49"/>
      <c r="E45" s="22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6.5" customHeight="1">
      <c r="B46" s="225" t="s">
        <v>213</v>
      </c>
      <c r="C46" s="46">
        <v>3225</v>
      </c>
      <c r="D46" s="46"/>
      <c r="E46" s="22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ht="16.5" customHeight="1">
      <c r="B47" s="225" t="s">
        <v>193</v>
      </c>
      <c r="C47" s="52">
        <v>3250</v>
      </c>
      <c r="D47" s="52"/>
      <c r="E47" s="22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6.5" customHeight="1">
      <c r="B48" s="227" t="s">
        <v>214</v>
      </c>
      <c r="C48" s="564">
        <v>3255</v>
      </c>
      <c r="D48" s="184"/>
      <c r="E48" s="22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6.5" customHeight="1">
      <c r="B49" s="229" t="s">
        <v>208</v>
      </c>
      <c r="C49" s="565"/>
      <c r="D49" s="75"/>
      <c r="E49" s="23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6.5" customHeight="1">
      <c r="B50" s="221" t="s">
        <v>209</v>
      </c>
      <c r="C50" s="57">
        <v>3260</v>
      </c>
      <c r="D50" s="57"/>
      <c r="E50" s="22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6.5" customHeight="1">
      <c r="B51" s="225" t="s">
        <v>215</v>
      </c>
      <c r="C51" s="46">
        <v>3270</v>
      </c>
      <c r="D51" s="46"/>
      <c r="E51" s="22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6.5" customHeight="1">
      <c r="B52" s="225" t="s">
        <v>216</v>
      </c>
      <c r="C52" s="46">
        <v>3290</v>
      </c>
      <c r="D52" s="46"/>
      <c r="E52" s="22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6.5" customHeight="1">
      <c r="B53" s="231" t="s">
        <v>217</v>
      </c>
      <c r="C53" s="232">
        <v>3295</v>
      </c>
      <c r="D53" s="233">
        <f>D41+D42+D44+D45+D46+D47-D49-D50-D51-D52</f>
        <v>0</v>
      </c>
      <c r="E53" s="234">
        <f>E41+E42+E44+E45+E46+E47-E49-E50-E51-E52</f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33" customHeight="1">
      <c r="B54" s="71" t="s">
        <v>218</v>
      </c>
      <c r="C54" s="564">
        <v>3300</v>
      </c>
      <c r="D54" s="74"/>
      <c r="E54" s="235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3"/>
      <c r="T54" s="3"/>
      <c r="U54" s="3"/>
    </row>
    <row r="55" spans="2:21" ht="16.5" customHeight="1">
      <c r="B55" s="227" t="s">
        <v>181</v>
      </c>
      <c r="C55" s="532"/>
      <c r="D55" s="236"/>
      <c r="E55" s="23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6.5" customHeight="1">
      <c r="B56" s="227" t="s">
        <v>219</v>
      </c>
      <c r="C56" s="565"/>
      <c r="D56" s="68"/>
      <c r="E56" s="23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6.5" customHeight="1">
      <c r="B57" s="225" t="s">
        <v>220</v>
      </c>
      <c r="C57" s="57">
        <v>3305</v>
      </c>
      <c r="D57" s="219"/>
      <c r="E57" s="22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6.5" customHeight="1">
      <c r="B58" s="225" t="s">
        <v>193</v>
      </c>
      <c r="C58" s="46">
        <v>3340</v>
      </c>
      <c r="D58" s="46"/>
      <c r="E58" s="22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6.5" customHeight="1">
      <c r="B59" s="223" t="s">
        <v>221</v>
      </c>
      <c r="C59" s="538">
        <v>3345</v>
      </c>
      <c r="D59" s="52"/>
      <c r="E59" s="23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6.5" customHeight="1">
      <c r="B60" s="240" t="s">
        <v>222</v>
      </c>
      <c r="C60" s="539"/>
      <c r="D60" s="57"/>
      <c r="E60" s="24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6.5" customHeight="1">
      <c r="B61" s="225" t="s">
        <v>223</v>
      </c>
      <c r="C61" s="46">
        <v>3350</v>
      </c>
      <c r="D61" s="46"/>
      <c r="E61" s="22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6.5" customHeight="1">
      <c r="B62" s="225" t="s">
        <v>224</v>
      </c>
      <c r="C62" s="46">
        <v>3355</v>
      </c>
      <c r="D62" s="46"/>
      <c r="E62" s="22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6.5" customHeight="1">
      <c r="B63" s="47" t="s">
        <v>225</v>
      </c>
      <c r="C63" s="122">
        <v>3360</v>
      </c>
      <c r="D63" s="242"/>
      <c r="E63" s="23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6.5" customHeight="1">
      <c r="B64" s="223" t="s">
        <v>226</v>
      </c>
      <c r="C64" s="52">
        <v>3390</v>
      </c>
      <c r="D64" s="52"/>
      <c r="E64" s="23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6.5" customHeight="1">
      <c r="B65" s="243" t="s">
        <v>227</v>
      </c>
      <c r="C65" s="244">
        <v>3395</v>
      </c>
      <c r="D65" s="245">
        <f>D56+D57+D58-D60-D61-D62-D63-D64</f>
        <v>0</v>
      </c>
      <c r="E65" s="245">
        <f>E56+E57+E58-E60-E61-E62-E63-E64</f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6.5" customHeight="1">
      <c r="A66" s="2"/>
      <c r="B66" s="246"/>
      <c r="C66" s="247"/>
      <c r="D66" s="248"/>
      <c r="E66" s="249"/>
      <c r="H66" s="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3"/>
      <c r="T66" s="3"/>
      <c r="U66" s="3"/>
    </row>
    <row r="67" spans="2:21" ht="16.5" customHeight="1">
      <c r="B67" s="243" t="s">
        <v>228</v>
      </c>
      <c r="C67" s="244">
        <v>3400</v>
      </c>
      <c r="D67" s="245">
        <f>D65+D53+D37</f>
        <v>52</v>
      </c>
      <c r="E67" s="245">
        <f>E65+E53+E37</f>
        <v>-96</v>
      </c>
      <c r="I67" s="19"/>
      <c r="J67" s="19"/>
      <c r="K67" s="19"/>
      <c r="L67" s="19"/>
      <c r="M67" s="19"/>
      <c r="N67" s="19"/>
      <c r="O67" s="19"/>
      <c r="P67" s="19"/>
      <c r="Q67" s="19"/>
      <c r="R67" s="3"/>
      <c r="S67" s="3"/>
      <c r="T67" s="3"/>
      <c r="U67" s="3"/>
    </row>
    <row r="68" spans="2:21" ht="16.5" customHeight="1">
      <c r="B68" s="240" t="s">
        <v>229</v>
      </c>
      <c r="C68" s="57">
        <v>3405</v>
      </c>
      <c r="D68" s="250">
        <v>16</v>
      </c>
      <c r="E68" s="250">
        <v>112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6.5" customHeight="1">
      <c r="B69" s="225" t="s">
        <v>230</v>
      </c>
      <c r="C69" s="46">
        <v>3410</v>
      </c>
      <c r="D69" s="49"/>
      <c r="E69" s="4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16.5" customHeight="1">
      <c r="B70" s="251" t="s">
        <v>231</v>
      </c>
      <c r="C70" s="252">
        <v>3415</v>
      </c>
      <c r="D70" s="253">
        <f>D68+D67</f>
        <v>68</v>
      </c>
      <c r="E70" s="253">
        <f>E68+E67</f>
        <v>16</v>
      </c>
      <c r="I70" s="3"/>
      <c r="J70" s="25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12.75">
      <c r="B71" s="8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3"/>
      <c r="T71" s="3"/>
      <c r="U71" s="3"/>
    </row>
    <row r="72" spans="2:21" ht="12.75">
      <c r="B72" s="8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2.75">
      <c r="B73" s="83" t="str">
        <f>'[3]форма 1'!B113</f>
        <v>Керівник</v>
      </c>
      <c r="C73" t="s">
        <v>232</v>
      </c>
      <c r="D73" s="12" t="str">
        <f>'[2]форма 1'!D113</f>
        <v>Грасевич І.І.</v>
      </c>
      <c r="E73" s="5"/>
      <c r="I73" s="3"/>
      <c r="J73" s="3"/>
      <c r="K73" s="3"/>
      <c r="L73" s="3"/>
      <c r="M73" s="3"/>
      <c r="N73" s="3"/>
      <c r="O73" s="3"/>
      <c r="P73" s="3"/>
      <c r="Q73" s="3"/>
      <c r="R73" s="255"/>
      <c r="S73" s="3"/>
      <c r="T73" s="3"/>
      <c r="U73" s="3"/>
    </row>
    <row r="74" spans="2:21" ht="12.75">
      <c r="B74" s="83"/>
      <c r="D74" s="5"/>
      <c r="E74" s="5"/>
      <c r="I74" s="3"/>
      <c r="J74" s="3"/>
      <c r="K74" s="3"/>
      <c r="L74" s="3"/>
      <c r="M74" s="19"/>
      <c r="N74" s="3"/>
      <c r="O74" s="3"/>
      <c r="P74" s="3"/>
      <c r="Q74" s="3"/>
      <c r="R74" s="3"/>
      <c r="S74" s="3"/>
      <c r="T74" s="3"/>
      <c r="U74" s="3"/>
    </row>
    <row r="75" spans="2:21" ht="12.75">
      <c r="B75" s="83" t="s">
        <v>233</v>
      </c>
      <c r="D75" s="12" t="str">
        <f>'[2]форма 1'!D115</f>
        <v>Усанова Л.С.</v>
      </c>
      <c r="E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9:21" ht="12.7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9:21" ht="12.7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9:21" ht="12.7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9:21" ht="12.7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5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56"/>
      <c r="C2" s="257"/>
      <c r="D2" s="2"/>
    </row>
    <row r="3" spans="2:12" ht="19.5" hidden="1" thickBot="1">
      <c r="B3" s="256"/>
      <c r="C3" s="257"/>
      <c r="D3" s="2"/>
      <c r="I3" s="2"/>
      <c r="J3" s="80"/>
      <c r="K3" s="80"/>
      <c r="L3" s="2"/>
    </row>
    <row r="4" spans="2:11" ht="12" customHeight="1" thickBot="1">
      <c r="B4" s="256"/>
      <c r="C4" s="257"/>
      <c r="D4" s="2"/>
      <c r="J4" s="258" t="s">
        <v>18</v>
      </c>
      <c r="K4" s="259"/>
    </row>
    <row r="5" spans="3:11" ht="12" customHeight="1" thickBot="1">
      <c r="C5" s="13"/>
      <c r="D5" s="2"/>
      <c r="H5" s="452" t="s">
        <v>19</v>
      </c>
      <c r="I5" s="385"/>
      <c r="J5" s="260"/>
      <c r="K5" s="261" t="s">
        <v>66</v>
      </c>
    </row>
    <row r="6" spans="2:11" ht="18.75" customHeight="1" thickBot="1">
      <c r="B6" s="386" t="str">
        <f>'Форма 3'!B3</f>
        <v>Підприємство                    ДО "Центральна ТІДГК"</v>
      </c>
      <c r="C6" s="387"/>
      <c r="D6" s="387"/>
      <c r="E6" s="387"/>
      <c r="F6" s="387"/>
      <c r="G6" s="387"/>
      <c r="H6" s="387"/>
      <c r="I6" s="262" t="s">
        <v>20</v>
      </c>
      <c r="J6" s="388">
        <f>'Форма 3'!E3</f>
        <v>20077619</v>
      </c>
      <c r="K6" s="353"/>
    </row>
    <row r="7" spans="2:11" ht="9" customHeight="1">
      <c r="B7" s="14"/>
      <c r="C7" s="263"/>
      <c r="D7" s="263"/>
      <c r="E7" s="263"/>
      <c r="F7" s="263"/>
      <c r="G7" s="263"/>
      <c r="H7" s="263"/>
      <c r="I7" s="264"/>
      <c r="J7" s="14"/>
      <c r="K7" s="265"/>
    </row>
    <row r="8" spans="2:11" ht="15.75" customHeight="1">
      <c r="B8" s="14"/>
      <c r="C8" s="109" t="s">
        <v>234</v>
      </c>
      <c r="E8" s="263"/>
      <c r="F8" s="263"/>
      <c r="G8" s="263"/>
      <c r="H8" s="263"/>
      <c r="I8" s="264"/>
      <c r="J8" s="14"/>
      <c r="K8" s="265"/>
    </row>
    <row r="9" ht="17.25" thickBot="1">
      <c r="D9" s="109" t="s">
        <v>638</v>
      </c>
    </row>
    <row r="10" spans="7:11" ht="16.5" customHeight="1" thickBot="1">
      <c r="G10" s="504" t="s">
        <v>235</v>
      </c>
      <c r="H10" s="535"/>
      <c r="I10" s="557" t="s">
        <v>29</v>
      </c>
      <c r="J10" s="503"/>
      <c r="K10" s="267">
        <v>1801005</v>
      </c>
    </row>
    <row r="11" ht="4.5" customHeight="1" thickBot="1"/>
    <row r="12" spans="2:11" ht="54.75" customHeight="1" thickBot="1">
      <c r="B12" s="268" t="s">
        <v>236</v>
      </c>
      <c r="C12" s="269" t="s">
        <v>2</v>
      </c>
      <c r="D12" s="269" t="s">
        <v>68</v>
      </c>
      <c r="E12" s="269" t="s">
        <v>237</v>
      </c>
      <c r="F12" s="269" t="s">
        <v>238</v>
      </c>
      <c r="G12" s="269" t="s">
        <v>239</v>
      </c>
      <c r="H12" s="269" t="s">
        <v>240</v>
      </c>
      <c r="I12" s="269" t="s">
        <v>241</v>
      </c>
      <c r="J12" s="269" t="s">
        <v>242</v>
      </c>
      <c r="K12" s="273" t="s">
        <v>243</v>
      </c>
    </row>
    <row r="13" ht="13.5" thickBot="1">
      <c r="B13" s="274"/>
    </row>
    <row r="14" spans="2:11" ht="13.5" thickBot="1">
      <c r="B14" s="275">
        <v>1</v>
      </c>
      <c r="C14" s="276">
        <v>2</v>
      </c>
      <c r="D14" s="276">
        <v>3</v>
      </c>
      <c r="E14" s="276">
        <v>4</v>
      </c>
      <c r="F14" s="276">
        <v>5</v>
      </c>
      <c r="G14" s="277">
        <v>6</v>
      </c>
      <c r="H14" s="277">
        <v>7</v>
      </c>
      <c r="I14" s="277">
        <v>8</v>
      </c>
      <c r="J14" s="277">
        <v>9</v>
      </c>
      <c r="K14" s="277">
        <v>10</v>
      </c>
    </row>
    <row r="15" spans="2:11" s="266" customFormat="1" ht="13.5" customHeight="1">
      <c r="B15" s="278" t="s">
        <v>244</v>
      </c>
      <c r="C15" s="279">
        <v>4000</v>
      </c>
      <c r="D15" s="280"/>
      <c r="E15" s="281"/>
      <c r="F15" s="280"/>
      <c r="G15" s="280"/>
      <c r="H15" s="280"/>
      <c r="I15" s="280"/>
      <c r="J15" s="280"/>
      <c r="K15" s="281"/>
    </row>
    <row r="16" spans="2:11" s="266" customFormat="1" ht="12" customHeight="1" thickBot="1">
      <c r="B16" s="282" t="s">
        <v>245</v>
      </c>
      <c r="C16" s="283"/>
      <c r="D16" s="284"/>
      <c r="E16" s="285"/>
      <c r="F16" s="284"/>
      <c r="G16" s="284"/>
      <c r="H16" s="284"/>
      <c r="I16" s="284"/>
      <c r="J16" s="284"/>
      <c r="K16" s="285">
        <f>D16+E16+H16+F16</f>
        <v>0</v>
      </c>
    </row>
    <row r="17" spans="2:11" s="266" customFormat="1" ht="16.5" customHeight="1">
      <c r="B17" s="278" t="s">
        <v>246</v>
      </c>
      <c r="C17" s="286">
        <v>4005</v>
      </c>
      <c r="D17" s="286"/>
      <c r="E17" s="287"/>
      <c r="F17" s="286"/>
      <c r="G17" s="286"/>
      <c r="H17" s="286"/>
      <c r="I17" s="286"/>
      <c r="J17" s="286"/>
      <c r="K17" s="288"/>
    </row>
    <row r="18" spans="2:11" s="266" customFormat="1" ht="12" customHeight="1" thickBot="1">
      <c r="B18" s="289" t="s">
        <v>247</v>
      </c>
      <c r="C18" s="290"/>
      <c r="D18" s="290"/>
      <c r="E18" s="291"/>
      <c r="F18" s="290"/>
      <c r="G18" s="290"/>
      <c r="H18" s="290"/>
      <c r="I18" s="290"/>
      <c r="J18" s="290"/>
      <c r="K18" s="292"/>
    </row>
    <row r="19" spans="2:11" s="266" customFormat="1" ht="16.5" customHeight="1" thickBot="1">
      <c r="B19" s="289" t="s">
        <v>248</v>
      </c>
      <c r="C19" s="293">
        <v>4010</v>
      </c>
      <c r="D19" s="294"/>
      <c r="E19" s="295"/>
      <c r="F19" s="294"/>
      <c r="G19" s="294"/>
      <c r="H19" s="294"/>
      <c r="I19" s="294"/>
      <c r="J19" s="294"/>
      <c r="K19" s="295"/>
    </row>
    <row r="20" spans="2:11" s="266" customFormat="1" ht="16.5" customHeight="1" thickBot="1">
      <c r="B20" s="289" t="s">
        <v>249</v>
      </c>
      <c r="C20" s="293">
        <v>4090</v>
      </c>
      <c r="D20" s="294"/>
      <c r="E20" s="295"/>
      <c r="F20" s="294"/>
      <c r="G20" s="294"/>
      <c r="H20" s="294"/>
      <c r="I20" s="294"/>
      <c r="J20" s="294"/>
      <c r="K20" s="295"/>
    </row>
    <row r="21" spans="2:20" s="266" customFormat="1" ht="26.25" customHeight="1" thickBot="1">
      <c r="B21" s="282" t="s">
        <v>250</v>
      </c>
      <c r="C21" s="296">
        <v>4095</v>
      </c>
      <c r="D21" s="297">
        <f>D16</f>
        <v>0</v>
      </c>
      <c r="E21" s="298">
        <f>E16</f>
        <v>0</v>
      </c>
      <c r="F21" s="297">
        <f>F16</f>
        <v>0</v>
      </c>
      <c r="G21" s="297"/>
      <c r="H21" s="297">
        <f>H16</f>
        <v>0</v>
      </c>
      <c r="I21" s="297"/>
      <c r="J21" s="297"/>
      <c r="K21" s="298">
        <f>K16</f>
        <v>0</v>
      </c>
      <c r="M21" s="263"/>
      <c r="N21" s="263"/>
      <c r="O21" s="263"/>
      <c r="P21" s="263"/>
      <c r="Q21" s="263"/>
      <c r="R21" s="263"/>
      <c r="S21" s="263"/>
      <c r="T21" s="263"/>
    </row>
    <row r="22" spans="2:20" s="266" customFormat="1" ht="26.25" customHeight="1" thickBot="1">
      <c r="B22" s="282" t="s">
        <v>251</v>
      </c>
      <c r="C22" s="296">
        <v>4100</v>
      </c>
      <c r="D22" s="294"/>
      <c r="E22" s="295"/>
      <c r="F22" s="294"/>
      <c r="G22" s="294"/>
      <c r="H22" s="294"/>
      <c r="I22" s="294"/>
      <c r="J22" s="294"/>
      <c r="K22" s="291">
        <f>D22+E22+H22</f>
        <v>0</v>
      </c>
      <c r="M22" s="299"/>
      <c r="N22" s="80"/>
      <c r="O22" s="299"/>
      <c r="P22" s="299"/>
      <c r="Q22" s="299"/>
      <c r="R22" s="299"/>
      <c r="S22" s="299"/>
      <c r="T22" s="80"/>
    </row>
    <row r="23" spans="2:20" s="266" customFormat="1" ht="29.25" customHeight="1" thickBot="1">
      <c r="B23" s="172" t="s">
        <v>252</v>
      </c>
      <c r="C23" s="296">
        <v>4110</v>
      </c>
      <c r="D23" s="294"/>
      <c r="E23" s="295"/>
      <c r="F23" s="294"/>
      <c r="G23" s="294"/>
      <c r="H23" s="294"/>
      <c r="I23" s="294"/>
      <c r="J23" s="294"/>
      <c r="K23" s="291"/>
      <c r="M23" s="263"/>
      <c r="N23" s="263"/>
      <c r="O23" s="263"/>
      <c r="P23" s="263"/>
      <c r="Q23" s="263"/>
      <c r="R23" s="263"/>
      <c r="S23" s="263"/>
      <c r="T23" s="263"/>
    </row>
    <row r="24" spans="2:11" s="266" customFormat="1" ht="13.5" customHeight="1">
      <c r="B24" s="300" t="s">
        <v>253</v>
      </c>
      <c r="C24" s="301">
        <v>4200</v>
      </c>
      <c r="D24" s="286"/>
      <c r="E24" s="287"/>
      <c r="F24" s="286"/>
      <c r="G24" s="286"/>
      <c r="H24" s="286"/>
      <c r="I24" s="286"/>
      <c r="J24" s="286"/>
      <c r="K24" s="354">
        <f>D25+E25+H25</f>
        <v>0</v>
      </c>
    </row>
    <row r="25" spans="2:11" s="266" customFormat="1" ht="24.75" customHeight="1" thickBot="1">
      <c r="B25" s="302" t="s">
        <v>254</v>
      </c>
      <c r="C25" s="305"/>
      <c r="D25" s="290"/>
      <c r="E25" s="291"/>
      <c r="F25" s="290"/>
      <c r="G25" s="290"/>
      <c r="H25" s="290"/>
      <c r="I25" s="290"/>
      <c r="J25" s="290"/>
      <c r="K25" s="355"/>
    </row>
    <row r="26" spans="2:11" s="266" customFormat="1" ht="27" customHeight="1" thickBot="1">
      <c r="B26" s="289" t="s">
        <v>255</v>
      </c>
      <c r="C26" s="293">
        <v>4205</v>
      </c>
      <c r="D26" s="294"/>
      <c r="E26" s="295"/>
      <c r="F26" s="294"/>
      <c r="G26" s="294"/>
      <c r="H26" s="294"/>
      <c r="I26" s="294"/>
      <c r="J26" s="294"/>
      <c r="K26" s="291"/>
    </row>
    <row r="27" spans="2:11" s="266" customFormat="1" ht="32.25" customHeight="1" thickBot="1">
      <c r="B27" s="289" t="s">
        <v>256</v>
      </c>
      <c r="C27" s="293">
        <v>4210</v>
      </c>
      <c r="D27" s="294"/>
      <c r="E27" s="295"/>
      <c r="F27" s="294"/>
      <c r="G27" s="294"/>
      <c r="H27" s="294"/>
      <c r="I27" s="294"/>
      <c r="J27" s="294"/>
      <c r="K27" s="295"/>
    </row>
    <row r="28" spans="2:11" s="266" customFormat="1" ht="12.75" customHeight="1">
      <c r="B28" s="300" t="s">
        <v>257</v>
      </c>
      <c r="C28" s="301">
        <v>4240</v>
      </c>
      <c r="D28" s="286"/>
      <c r="E28" s="287"/>
      <c r="F28" s="286"/>
      <c r="G28" s="286"/>
      <c r="H28" s="286"/>
      <c r="I28" s="286"/>
      <c r="J28" s="286"/>
      <c r="K28" s="287"/>
    </row>
    <row r="29" spans="2:11" s="266" customFormat="1" ht="13.5" customHeight="1" thickBot="1">
      <c r="B29" s="302" t="s">
        <v>258</v>
      </c>
      <c r="C29" s="305"/>
      <c r="D29" s="290"/>
      <c r="E29" s="291"/>
      <c r="F29" s="290"/>
      <c r="G29" s="290"/>
      <c r="H29" s="290"/>
      <c r="I29" s="290"/>
      <c r="J29" s="290"/>
      <c r="K29" s="291"/>
    </row>
    <row r="30" spans="2:11" s="266" customFormat="1" ht="23.25" customHeight="1" thickBot="1">
      <c r="B30" s="289" t="s">
        <v>259</v>
      </c>
      <c r="C30" s="293">
        <v>4245</v>
      </c>
      <c r="D30" s="294"/>
      <c r="E30" s="295"/>
      <c r="F30" s="294"/>
      <c r="G30" s="294"/>
      <c r="H30" s="294"/>
      <c r="I30" s="294"/>
      <c r="J30" s="294"/>
      <c r="K30" s="295"/>
    </row>
    <row r="31" spans="2:11" s="266" customFormat="1" ht="16.5" customHeight="1">
      <c r="B31" s="278" t="s">
        <v>260</v>
      </c>
      <c r="C31" s="301">
        <v>4260</v>
      </c>
      <c r="D31" s="286"/>
      <c r="E31" s="287"/>
      <c r="F31" s="286"/>
      <c r="G31" s="286"/>
      <c r="H31" s="286"/>
      <c r="I31" s="286"/>
      <c r="J31" s="286"/>
      <c r="K31" s="287"/>
    </row>
    <row r="32" spans="2:11" s="266" customFormat="1" ht="11.25" customHeight="1" thickBot="1">
      <c r="B32" s="289" t="s">
        <v>261</v>
      </c>
      <c r="C32" s="305"/>
      <c r="D32" s="290"/>
      <c r="E32" s="291"/>
      <c r="F32" s="290"/>
      <c r="G32" s="290"/>
      <c r="H32" s="290"/>
      <c r="I32" s="290"/>
      <c r="J32" s="290"/>
      <c r="K32" s="291"/>
    </row>
    <row r="33" spans="2:11" s="266" customFormat="1" ht="24.75" customHeight="1" hidden="1" thickBot="1">
      <c r="B33" s="289" t="s">
        <v>262</v>
      </c>
      <c r="C33" s="293">
        <v>4265</v>
      </c>
      <c r="D33" s="294"/>
      <c r="E33" s="295"/>
      <c r="F33" s="294"/>
      <c r="G33" s="294"/>
      <c r="H33" s="294"/>
      <c r="I33" s="294"/>
      <c r="J33" s="294"/>
      <c r="K33" s="295"/>
    </row>
    <row r="34" spans="2:11" s="266" customFormat="1" ht="24" customHeight="1" hidden="1" thickBot="1">
      <c r="B34" s="289" t="s">
        <v>263</v>
      </c>
      <c r="C34" s="293">
        <v>4270</v>
      </c>
      <c r="D34" s="294"/>
      <c r="E34" s="295"/>
      <c r="F34" s="294"/>
      <c r="G34" s="294"/>
      <c r="H34" s="294"/>
      <c r="I34" s="294"/>
      <c r="J34" s="294"/>
      <c r="K34" s="295"/>
    </row>
    <row r="35" spans="2:11" s="266" customFormat="1" ht="16.5" customHeight="1" thickBot="1">
      <c r="B35" s="289" t="s">
        <v>264</v>
      </c>
      <c r="C35" s="293">
        <v>4275</v>
      </c>
      <c r="D35" s="294"/>
      <c r="E35" s="295"/>
      <c r="F35" s="294"/>
      <c r="G35" s="294"/>
      <c r="H35" s="294"/>
      <c r="I35" s="294"/>
      <c r="J35" s="294"/>
      <c r="K35" s="295"/>
    </row>
    <row r="36" spans="2:11" s="266" customFormat="1" ht="16.5" customHeight="1" thickBot="1">
      <c r="B36" s="289" t="s">
        <v>265</v>
      </c>
      <c r="C36" s="293">
        <v>4290</v>
      </c>
      <c r="D36" s="294"/>
      <c r="E36" s="295"/>
      <c r="F36" s="294"/>
      <c r="G36" s="294"/>
      <c r="H36" s="294"/>
      <c r="I36" s="294"/>
      <c r="J36" s="294"/>
      <c r="K36" s="295">
        <f>D36+E36+F36+G36+H36+I36+J36</f>
        <v>0</v>
      </c>
    </row>
    <row r="37" spans="2:11" s="266" customFormat="1" ht="16.5" customHeight="1" thickBot="1">
      <c r="B37" s="289" t="s">
        <v>266</v>
      </c>
      <c r="C37" s="293"/>
      <c r="D37" s="294"/>
      <c r="E37" s="295"/>
      <c r="F37" s="294"/>
      <c r="G37" s="294"/>
      <c r="H37" s="294"/>
      <c r="I37" s="294"/>
      <c r="J37" s="294"/>
      <c r="K37" s="295">
        <f>D37+E37+F37+G37+H37+I37+J37</f>
        <v>0</v>
      </c>
    </row>
    <row r="38" spans="2:11" s="266" customFormat="1" ht="17.25" customHeight="1" thickBot="1">
      <c r="B38" s="282" t="s">
        <v>267</v>
      </c>
      <c r="C38" s="296">
        <v>4295</v>
      </c>
      <c r="D38" s="306">
        <f>D22+D23-D24-D26-D27+D28+D30-D31-D33-D34-D35+D36-D37</f>
        <v>0</v>
      </c>
      <c r="E38" s="306">
        <f>E22+E23-E24-E26-E27+E28+E30-E31-E33-E34-E35+E36-E37</f>
        <v>0</v>
      </c>
      <c r="F38" s="306">
        <f>F22+F23-F24-F26-F27+F28+F30-F31-F33-F34-F35+F36-F37</f>
        <v>0</v>
      </c>
      <c r="G38" s="306">
        <f>G22+G23-G24-G26-G27+G28+G30-G31-G33-G34-G35+G36-G37</f>
        <v>0</v>
      </c>
      <c r="H38" s="306">
        <f>H22+H23-H24-H26-H27+H28+H30-H31-H33-H34-H35+H36-H37-H25</f>
        <v>0</v>
      </c>
      <c r="I38" s="306">
        <f>I22+I23-I24-I26-I27+I28+I30-I31-I33-I34-I35+I36-I37-I25</f>
        <v>0</v>
      </c>
      <c r="J38" s="306">
        <f>J22+J23-J24-J26-J27+J28+J30-J31-J33-J34-J35+J36-J37-J25</f>
        <v>0</v>
      </c>
      <c r="K38" s="306">
        <f>K22+K23-K24-K26-K27+K28+K30-K31-K33-K34-K35+K36-K37-K25</f>
        <v>0</v>
      </c>
    </row>
    <row r="39" spans="2:11" s="266" customFormat="1" ht="16.5" customHeight="1">
      <c r="B39" s="278" t="s">
        <v>244</v>
      </c>
      <c r="C39" s="279">
        <v>4300</v>
      </c>
      <c r="D39" s="307">
        <f aca="true" t="shared" si="0" ref="D39:J39">D21+D38</f>
        <v>0</v>
      </c>
      <c r="E39" s="307">
        <f t="shared" si="0"/>
        <v>0</v>
      </c>
      <c r="F39" s="307">
        <f t="shared" si="0"/>
        <v>0</v>
      </c>
      <c r="G39" s="307">
        <f t="shared" si="0"/>
        <v>0</v>
      </c>
      <c r="H39" s="307">
        <f t="shared" si="0"/>
        <v>0</v>
      </c>
      <c r="I39" s="307">
        <f t="shared" si="0"/>
        <v>0</v>
      </c>
      <c r="J39" s="307">
        <f t="shared" si="0"/>
        <v>0</v>
      </c>
      <c r="K39" s="307">
        <f>K21+K38</f>
        <v>0</v>
      </c>
    </row>
    <row r="40" spans="2:11" s="266" customFormat="1" ht="16.5" customHeight="1" thickBot="1">
      <c r="B40" s="282" t="s">
        <v>268</v>
      </c>
      <c r="C40" s="283"/>
      <c r="D40" s="290"/>
      <c r="E40" s="291"/>
      <c r="F40" s="290"/>
      <c r="G40" s="290"/>
      <c r="H40" s="290"/>
      <c r="I40" s="290"/>
      <c r="J40" s="290"/>
      <c r="K40" s="291"/>
    </row>
    <row r="41" ht="12.75">
      <c r="B41" s="82"/>
    </row>
    <row r="42" ht="12.75">
      <c r="B42" s="82"/>
    </row>
    <row r="43" spans="2:10" ht="12.75">
      <c r="B43" s="534" t="str">
        <f>'[3]форма 1'!B113</f>
        <v>Керівник</v>
      </c>
      <c r="C43" s="535"/>
      <c r="H43" t="s">
        <v>269</v>
      </c>
      <c r="I43" s="12" t="str">
        <f>'Форма 3'!D73</f>
        <v>Грасевич І.І.</v>
      </c>
      <c r="J43" s="5"/>
    </row>
    <row r="44" spans="2:9" ht="12.75">
      <c r="B44" s="82"/>
      <c r="H44" s="5"/>
      <c r="I44" s="5"/>
    </row>
    <row r="45" spans="2:10" ht="14.25" customHeight="1">
      <c r="B45" s="82" t="s">
        <v>97</v>
      </c>
      <c r="H45" t="s">
        <v>269</v>
      </c>
      <c r="I45" s="12" t="str">
        <f>'Форма 3'!D75</f>
        <v>Усанова Л.С.</v>
      </c>
      <c r="J45" s="5"/>
    </row>
  </sheetData>
  <sheetProtection/>
  <mergeCells count="7">
    <mergeCell ref="B43:C43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5.75">
      <c r="A2" s="309" t="str">
        <f>'Форма 3'!B3</f>
        <v>Підприємство                    ДО "Центральна ТІДГК"</v>
      </c>
      <c r="B2" s="310"/>
      <c r="C2" s="310"/>
      <c r="D2" s="310"/>
      <c r="E2" s="310"/>
      <c r="F2" s="311"/>
      <c r="G2" s="311"/>
      <c r="H2" s="311"/>
      <c r="L2" s="312" t="s">
        <v>270</v>
      </c>
      <c r="M2" s="311"/>
      <c r="N2" s="313">
        <f>'Форма 3'!E3</f>
        <v>20077619</v>
      </c>
      <c r="O2" s="308"/>
    </row>
    <row r="3" spans="1:15" ht="15.75">
      <c r="A3" s="314" t="s">
        <v>271</v>
      </c>
      <c r="B3" s="315"/>
      <c r="C3" s="315"/>
      <c r="D3" s="315"/>
      <c r="E3" s="315"/>
      <c r="F3" s="311"/>
      <c r="G3" s="311"/>
      <c r="H3" s="311"/>
      <c r="L3" s="312" t="s">
        <v>272</v>
      </c>
      <c r="M3" s="311"/>
      <c r="N3" s="316">
        <f>'[2]форма 1'!E9</f>
        <v>8000000000</v>
      </c>
      <c r="O3" s="308"/>
    </row>
    <row r="4" spans="1:15" ht="15.75">
      <c r="A4" s="314" t="s">
        <v>273</v>
      </c>
      <c r="B4" s="315"/>
      <c r="C4" s="315"/>
      <c r="D4" s="315"/>
      <c r="E4" s="315"/>
      <c r="F4" s="311"/>
      <c r="G4" s="311"/>
      <c r="H4" s="311"/>
      <c r="L4" s="312" t="s">
        <v>274</v>
      </c>
      <c r="M4" s="311"/>
      <c r="N4" s="313">
        <v>1077</v>
      </c>
      <c r="O4" s="308"/>
    </row>
    <row r="5" spans="1:15" ht="15.75">
      <c r="A5" s="314" t="s">
        <v>275</v>
      </c>
      <c r="B5" s="315"/>
      <c r="C5" s="315"/>
      <c r="D5" s="315"/>
      <c r="E5" s="315"/>
      <c r="F5" s="311"/>
      <c r="G5" s="311"/>
      <c r="H5" s="311"/>
      <c r="L5" s="312" t="s">
        <v>276</v>
      </c>
      <c r="M5" s="311"/>
      <c r="N5" s="313">
        <v>140</v>
      </c>
      <c r="O5" s="308"/>
    </row>
    <row r="6" spans="1:15" ht="15.75">
      <c r="A6" s="314" t="s">
        <v>277</v>
      </c>
      <c r="B6" s="315"/>
      <c r="C6" s="315"/>
      <c r="D6" s="315"/>
      <c r="E6" s="315"/>
      <c r="F6" s="311"/>
      <c r="G6" s="311"/>
      <c r="H6" s="311"/>
      <c r="L6" s="312" t="s">
        <v>278</v>
      </c>
      <c r="M6" s="311"/>
      <c r="N6" s="317" t="s">
        <v>168</v>
      </c>
      <c r="O6" s="308"/>
    </row>
    <row r="7" spans="1:15" ht="15.75">
      <c r="A7" s="314" t="s">
        <v>279</v>
      </c>
      <c r="B7" s="315"/>
      <c r="C7" s="315"/>
      <c r="D7" s="315"/>
      <c r="E7" s="315"/>
      <c r="F7" s="311"/>
      <c r="G7" s="311"/>
      <c r="H7" s="311"/>
      <c r="L7" s="312" t="s">
        <v>280</v>
      </c>
      <c r="M7" s="311"/>
      <c r="N7" s="308"/>
      <c r="O7" s="308"/>
    </row>
    <row r="8" spans="1:15" ht="15.75">
      <c r="A8" s="314" t="s">
        <v>281</v>
      </c>
      <c r="B8" s="315"/>
      <c r="C8" s="315"/>
      <c r="D8" s="315"/>
      <c r="E8" s="315"/>
      <c r="F8" s="311"/>
      <c r="G8" s="311"/>
      <c r="H8" s="311"/>
      <c r="I8" s="311"/>
      <c r="J8" s="311"/>
      <c r="K8" s="311"/>
      <c r="L8" s="311"/>
      <c r="M8" s="311"/>
      <c r="N8" s="308"/>
      <c r="O8" s="308"/>
    </row>
    <row r="9" spans="1:15" ht="9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08"/>
      <c r="O9" s="308"/>
    </row>
    <row r="10" spans="1:15" ht="18.75">
      <c r="A10" s="318"/>
      <c r="B10" s="311"/>
      <c r="C10" s="311"/>
      <c r="D10" s="311"/>
      <c r="E10" s="319" t="s">
        <v>282</v>
      </c>
      <c r="F10" s="320"/>
      <c r="G10" s="320"/>
      <c r="H10" s="320"/>
      <c r="I10" s="320"/>
      <c r="J10" s="311"/>
      <c r="K10" s="311"/>
      <c r="L10" s="311"/>
      <c r="M10" s="311"/>
      <c r="N10" s="308"/>
      <c r="O10" s="308"/>
    </row>
    <row r="11" spans="1:15" ht="18.75">
      <c r="A11" s="318"/>
      <c r="B11" s="311"/>
      <c r="C11" s="311"/>
      <c r="D11" s="311"/>
      <c r="E11" s="320"/>
      <c r="F11" s="320"/>
      <c r="G11" s="319" t="s">
        <v>639</v>
      </c>
      <c r="H11" s="320"/>
      <c r="I11" s="320"/>
      <c r="J11" s="311"/>
      <c r="K11" s="311"/>
      <c r="L11" s="311"/>
      <c r="M11" s="311"/>
      <c r="N11" s="308"/>
      <c r="O11" s="308"/>
    </row>
    <row r="12" spans="1:15" ht="18.75">
      <c r="A12" s="311"/>
      <c r="B12" s="311"/>
      <c r="C12" s="311"/>
      <c r="D12" s="311"/>
      <c r="E12" s="320"/>
      <c r="F12" s="320"/>
      <c r="G12" s="320"/>
      <c r="H12" s="320"/>
      <c r="I12" s="321" t="s">
        <v>283</v>
      </c>
      <c r="J12" s="311"/>
      <c r="K12" s="311"/>
      <c r="L12" s="311"/>
      <c r="M12" s="311"/>
      <c r="N12" s="308"/>
      <c r="O12" s="308"/>
    </row>
    <row r="13" spans="1:15" ht="15.75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2" t="s">
        <v>284</v>
      </c>
      <c r="L13" s="311"/>
      <c r="M13" s="322" t="s">
        <v>285</v>
      </c>
      <c r="N13" s="308"/>
      <c r="O13" s="308"/>
    </row>
    <row r="14" spans="1:15" ht="8.25" customHeight="1">
      <c r="A14" s="312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08"/>
      <c r="O14" s="308"/>
    </row>
    <row r="15" spans="1:15" ht="12.75" hidden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</row>
    <row r="16" spans="1:15" ht="12.75" hidden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5" ht="12.75" hidden="1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</row>
    <row r="18" spans="1:15" ht="15.75">
      <c r="A18" s="323"/>
      <c r="B18" s="323"/>
      <c r="C18" s="323"/>
      <c r="D18" s="323"/>
      <c r="E18" s="323"/>
      <c r="F18" s="270" t="s">
        <v>286</v>
      </c>
      <c r="G18" s="270"/>
      <c r="H18" s="270"/>
      <c r="I18" s="270"/>
      <c r="J18" s="323"/>
      <c r="K18" s="323"/>
      <c r="L18" s="323"/>
      <c r="M18" s="323"/>
      <c r="N18" s="323"/>
      <c r="O18" s="323"/>
    </row>
    <row r="19" spans="1:15" ht="12.75">
      <c r="A19" s="271" t="s">
        <v>287</v>
      </c>
      <c r="B19" s="356" t="s">
        <v>2</v>
      </c>
      <c r="C19" s="303" t="s">
        <v>288</v>
      </c>
      <c r="D19" s="304"/>
      <c r="E19" s="356" t="s">
        <v>289</v>
      </c>
      <c r="F19" s="303" t="s">
        <v>290</v>
      </c>
      <c r="G19" s="304"/>
      <c r="H19" s="358" t="s">
        <v>291</v>
      </c>
      <c r="I19" s="326"/>
      <c r="J19" s="356" t="s">
        <v>292</v>
      </c>
      <c r="K19" s="356" t="s">
        <v>293</v>
      </c>
      <c r="L19" s="358" t="s">
        <v>294</v>
      </c>
      <c r="M19" s="326"/>
      <c r="N19" s="303" t="s">
        <v>295</v>
      </c>
      <c r="O19" s="304"/>
    </row>
    <row r="20" spans="1:15" ht="56.25">
      <c r="A20" s="272"/>
      <c r="B20" s="357"/>
      <c r="C20" s="324" t="s">
        <v>296</v>
      </c>
      <c r="D20" s="324" t="s">
        <v>297</v>
      </c>
      <c r="E20" s="357"/>
      <c r="F20" s="324" t="s">
        <v>298</v>
      </c>
      <c r="G20" s="324" t="s">
        <v>297</v>
      </c>
      <c r="H20" s="324" t="s">
        <v>296</v>
      </c>
      <c r="I20" s="324" t="s">
        <v>297</v>
      </c>
      <c r="J20" s="357"/>
      <c r="K20" s="357"/>
      <c r="L20" s="324" t="s">
        <v>298</v>
      </c>
      <c r="M20" s="324" t="s">
        <v>297</v>
      </c>
      <c r="N20" s="324" t="s">
        <v>296</v>
      </c>
      <c r="O20" s="324" t="s">
        <v>297</v>
      </c>
    </row>
    <row r="21" spans="1:15" ht="12.75">
      <c r="A21" s="325" t="s">
        <v>299</v>
      </c>
      <c r="B21" s="327" t="s">
        <v>300</v>
      </c>
      <c r="C21" s="327" t="s">
        <v>301</v>
      </c>
      <c r="D21" s="327" t="s">
        <v>302</v>
      </c>
      <c r="E21" s="327" t="s">
        <v>303</v>
      </c>
      <c r="F21" s="328" t="s">
        <v>304</v>
      </c>
      <c r="G21" s="327" t="s">
        <v>305</v>
      </c>
      <c r="H21" s="327" t="s">
        <v>306</v>
      </c>
      <c r="I21" s="327" t="s">
        <v>307</v>
      </c>
      <c r="J21" s="327" t="s">
        <v>308</v>
      </c>
      <c r="K21" s="327" t="s">
        <v>309</v>
      </c>
      <c r="L21" s="327" t="s">
        <v>310</v>
      </c>
      <c r="M21" s="327" t="s">
        <v>311</v>
      </c>
      <c r="N21" s="329" t="s">
        <v>312</v>
      </c>
      <c r="O21" s="329" t="s">
        <v>313</v>
      </c>
    </row>
    <row r="22" spans="1:15" ht="15.75">
      <c r="A22" s="330" t="s">
        <v>314</v>
      </c>
      <c r="B22" s="331" t="s">
        <v>315</v>
      </c>
      <c r="C22" s="332"/>
      <c r="D22" s="332"/>
      <c r="E22" s="333"/>
      <c r="F22" s="332"/>
      <c r="G22" s="332"/>
      <c r="H22" s="332"/>
      <c r="I22" s="332"/>
      <c r="J22" s="332"/>
      <c r="K22" s="332"/>
      <c r="L22" s="332"/>
      <c r="M22" s="332"/>
      <c r="N22" s="334">
        <f>C22+E22+F22-H22+L22</f>
        <v>0</v>
      </c>
      <c r="O22" s="334">
        <f>D22+G22-I22+J22+M22</f>
        <v>0</v>
      </c>
    </row>
    <row r="23" spans="1:15" ht="15.75">
      <c r="A23" s="330" t="s">
        <v>316</v>
      </c>
      <c r="B23" s="331" t="s">
        <v>317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4">
        <f aca="true" t="shared" si="0" ref="N23:N28">C23+E23+F23-H23+L23</f>
        <v>0</v>
      </c>
      <c r="O23" s="334">
        <f aca="true" t="shared" si="1" ref="O23:O28">D23+G23-I23+J23+M23</f>
        <v>0</v>
      </c>
    </row>
    <row r="24" spans="1:15" ht="15.75">
      <c r="A24" s="330" t="s">
        <v>318</v>
      </c>
      <c r="B24" s="331" t="s">
        <v>319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4">
        <f t="shared" si="0"/>
        <v>0</v>
      </c>
      <c r="O24" s="334">
        <f t="shared" si="1"/>
        <v>0</v>
      </c>
    </row>
    <row r="25" spans="1:15" ht="15.75">
      <c r="A25" s="330" t="s">
        <v>320</v>
      </c>
      <c r="B25" s="331" t="s">
        <v>321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4">
        <f t="shared" si="0"/>
        <v>0</v>
      </c>
      <c r="O25" s="334">
        <f t="shared" si="1"/>
        <v>0</v>
      </c>
    </row>
    <row r="26" spans="1:15" ht="15.75">
      <c r="A26" s="330" t="s">
        <v>322</v>
      </c>
      <c r="B26" s="331" t="s">
        <v>323</v>
      </c>
      <c r="C26" s="332"/>
      <c r="D26" s="332"/>
      <c r="E26" s="333"/>
      <c r="F26" s="332"/>
      <c r="G26" s="332"/>
      <c r="H26" s="333"/>
      <c r="I26" s="333"/>
      <c r="J26" s="333"/>
      <c r="K26" s="332"/>
      <c r="L26" s="332"/>
      <c r="M26" s="332"/>
      <c r="N26" s="334">
        <f t="shared" si="0"/>
        <v>0</v>
      </c>
      <c r="O26" s="334">
        <f t="shared" si="1"/>
        <v>0</v>
      </c>
    </row>
    <row r="27" spans="1:15" ht="15.75">
      <c r="A27" s="330" t="s">
        <v>324</v>
      </c>
      <c r="B27" s="331" t="s">
        <v>325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4">
        <f t="shared" si="0"/>
        <v>0</v>
      </c>
      <c r="O27" s="334">
        <f t="shared" si="1"/>
        <v>0</v>
      </c>
    </row>
    <row r="28" spans="1:15" ht="15.75">
      <c r="A28" s="330" t="s">
        <v>326</v>
      </c>
      <c r="B28" s="331" t="s">
        <v>327</v>
      </c>
      <c r="C28" s="332">
        <v>25</v>
      </c>
      <c r="D28" s="332">
        <v>25</v>
      </c>
      <c r="E28" s="332"/>
      <c r="F28" s="332"/>
      <c r="G28" s="332"/>
      <c r="H28" s="332">
        <v>25</v>
      </c>
      <c r="I28" s="332">
        <v>25</v>
      </c>
      <c r="J28" s="333"/>
      <c r="K28" s="332"/>
      <c r="L28" s="332"/>
      <c r="M28" s="332"/>
      <c r="N28" s="334">
        <f t="shared" si="0"/>
        <v>0</v>
      </c>
      <c r="O28" s="334">
        <f t="shared" si="1"/>
        <v>0</v>
      </c>
    </row>
    <row r="29" spans="1:15" ht="15.75">
      <c r="A29" s="330" t="s">
        <v>13</v>
      </c>
      <c r="B29" s="331" t="s">
        <v>328</v>
      </c>
      <c r="C29" s="335">
        <f>C28+C25+C24+C23+C22+C27+C26</f>
        <v>25</v>
      </c>
      <c r="D29" s="335">
        <f aca="true" t="shared" si="2" ref="D29:O29">D28+D25+D24+D23+D22+D27+D26</f>
        <v>25</v>
      </c>
      <c r="E29" s="334">
        <f t="shared" si="2"/>
        <v>0</v>
      </c>
      <c r="F29" s="335">
        <f t="shared" si="2"/>
        <v>0</v>
      </c>
      <c r="G29" s="335">
        <f t="shared" si="2"/>
        <v>0</v>
      </c>
      <c r="H29" s="334">
        <f t="shared" si="2"/>
        <v>25</v>
      </c>
      <c r="I29" s="334">
        <f t="shared" si="2"/>
        <v>25</v>
      </c>
      <c r="J29" s="334">
        <f t="shared" si="2"/>
        <v>0</v>
      </c>
      <c r="K29" s="335">
        <f t="shared" si="2"/>
        <v>0</v>
      </c>
      <c r="L29" s="335">
        <f t="shared" si="2"/>
        <v>0</v>
      </c>
      <c r="M29" s="335">
        <f t="shared" si="2"/>
        <v>0</v>
      </c>
      <c r="N29" s="334">
        <f t="shared" si="2"/>
        <v>0</v>
      </c>
      <c r="O29" s="334">
        <f t="shared" si="2"/>
        <v>0</v>
      </c>
    </row>
    <row r="30" spans="1:15" ht="12.75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</row>
    <row r="31" spans="1:15" ht="12.75">
      <c r="A31" s="336" t="s">
        <v>329</v>
      </c>
      <c r="B31" s="336" t="s">
        <v>330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</row>
    <row r="32" spans="1:15" ht="12.75">
      <c r="A32" s="336"/>
      <c r="B32" s="336" t="s">
        <v>331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</row>
    <row r="33" spans="1:15" ht="12.75">
      <c r="A33" s="336"/>
      <c r="B33" s="336" t="s">
        <v>332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15" ht="12.75">
      <c r="A34" s="336" t="s">
        <v>333</v>
      </c>
      <c r="B34" s="336" t="s">
        <v>334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</row>
    <row r="35" spans="1:15" ht="12.75">
      <c r="A35" s="336" t="s">
        <v>335</v>
      </c>
      <c r="B35" s="336" t="s">
        <v>336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</row>
    <row r="36" spans="1:15" ht="12.7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  <row r="37" spans="1:15" ht="12.7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</row>
  </sheetData>
  <sheetProtection/>
  <mergeCells count="11">
    <mergeCell ref="A19:A20"/>
    <mergeCell ref="B19:B20"/>
    <mergeCell ref="C19:D19"/>
    <mergeCell ref="E19:E20"/>
    <mergeCell ref="K19:K20"/>
    <mergeCell ref="L19:M19"/>
    <mergeCell ref="N19:O19"/>
    <mergeCell ref="F18:I18"/>
    <mergeCell ref="F19:G19"/>
    <mergeCell ref="H19:I19"/>
    <mergeCell ref="J19:J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A15">
      <selection activeCell="J30" sqref="J30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38"/>
      <c r="B1" s="339"/>
      <c r="C1" s="33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  <c r="R1" s="5"/>
      <c r="S1" s="5"/>
      <c r="T1" s="5"/>
    </row>
    <row r="2" spans="1:20" ht="22.5" customHeight="1">
      <c r="A2" s="338"/>
      <c r="B2" s="339"/>
      <c r="C2" s="33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5"/>
      <c r="R2" s="5"/>
      <c r="S2" s="5"/>
      <c r="T2" s="5"/>
    </row>
    <row r="3" spans="1:20" ht="14.25" customHeight="1">
      <c r="A3" s="338"/>
      <c r="B3" s="340" t="s">
        <v>337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338"/>
      <c r="B4" s="341"/>
      <c r="C4" s="342"/>
      <c r="D4" s="200"/>
      <c r="E4" s="200"/>
      <c r="F4" s="341"/>
      <c r="G4" s="204" t="s">
        <v>338</v>
      </c>
      <c r="H4" s="200"/>
      <c r="I4" s="204" t="s">
        <v>339</v>
      </c>
      <c r="J4" s="205"/>
      <c r="K4" s="343" t="s">
        <v>340</v>
      </c>
      <c r="L4" s="342" t="s">
        <v>341</v>
      </c>
      <c r="M4" s="200" t="s">
        <v>342</v>
      </c>
      <c r="N4" s="200"/>
      <c r="O4" s="204" t="s">
        <v>343</v>
      </c>
      <c r="P4" s="200"/>
      <c r="Q4" s="204" t="s">
        <v>344</v>
      </c>
      <c r="R4" s="200"/>
      <c r="S4" s="200"/>
      <c r="T4" s="205"/>
    </row>
    <row r="5" spans="1:20" ht="11.25" customHeight="1">
      <c r="A5" s="338"/>
      <c r="B5" s="345" t="s">
        <v>345</v>
      </c>
      <c r="C5" s="346" t="s">
        <v>346</v>
      </c>
      <c r="D5" s="201" t="s">
        <v>347</v>
      </c>
      <c r="E5" s="201"/>
      <c r="F5" s="345" t="s">
        <v>348</v>
      </c>
      <c r="G5" s="206" t="s">
        <v>349</v>
      </c>
      <c r="H5" s="201"/>
      <c r="I5" s="206" t="s">
        <v>350</v>
      </c>
      <c r="J5" s="207"/>
      <c r="K5" s="347" t="s">
        <v>351</v>
      </c>
      <c r="L5" s="346" t="s">
        <v>352</v>
      </c>
      <c r="M5" s="201" t="s">
        <v>353</v>
      </c>
      <c r="N5" s="201"/>
      <c r="O5" s="206"/>
      <c r="P5" s="201"/>
      <c r="Q5" s="206"/>
      <c r="R5" s="201"/>
      <c r="S5" s="201"/>
      <c r="T5" s="207"/>
    </row>
    <row r="6" spans="1:20" ht="11.25" customHeight="1">
      <c r="A6" s="338"/>
      <c r="B6" s="345" t="s">
        <v>354</v>
      </c>
      <c r="C6" s="346" t="s">
        <v>355</v>
      </c>
      <c r="D6" s="201" t="s">
        <v>356</v>
      </c>
      <c r="E6" s="201"/>
      <c r="F6" s="345" t="s">
        <v>350</v>
      </c>
      <c r="G6" s="202"/>
      <c r="H6" s="203"/>
      <c r="I6" s="202"/>
      <c r="J6" s="211"/>
      <c r="K6" s="347" t="s">
        <v>357</v>
      </c>
      <c r="L6" s="346" t="s">
        <v>358</v>
      </c>
      <c r="M6" s="203"/>
      <c r="N6" s="203"/>
      <c r="O6" s="206"/>
      <c r="P6" s="201"/>
      <c r="Q6" s="206"/>
      <c r="R6" s="201"/>
      <c r="S6" s="201"/>
      <c r="T6" s="207"/>
    </row>
    <row r="7" spans="1:20" ht="11.25" customHeight="1">
      <c r="A7" s="338"/>
      <c r="B7" s="349"/>
      <c r="C7" s="351"/>
      <c r="D7" s="201"/>
      <c r="E7" s="201"/>
      <c r="F7" s="349"/>
      <c r="G7" s="202"/>
      <c r="H7" s="203"/>
      <c r="I7" s="202"/>
      <c r="J7" s="211"/>
      <c r="K7" s="347" t="s">
        <v>359</v>
      </c>
      <c r="L7" s="346" t="s">
        <v>360</v>
      </c>
      <c r="M7" s="203"/>
      <c r="N7" s="203"/>
      <c r="O7" s="206"/>
      <c r="P7" s="201"/>
      <c r="Q7" s="204" t="s">
        <v>361</v>
      </c>
      <c r="R7" s="200"/>
      <c r="S7" s="204" t="s">
        <v>362</v>
      </c>
      <c r="T7" s="205"/>
    </row>
    <row r="8" spans="1:20" ht="11.25" customHeight="1">
      <c r="A8" s="338"/>
      <c r="B8" s="349"/>
      <c r="C8" s="351"/>
      <c r="D8" s="203"/>
      <c r="E8" s="203"/>
      <c r="F8" s="349"/>
      <c r="G8" s="202"/>
      <c r="H8" s="203"/>
      <c r="I8" s="202"/>
      <c r="J8" s="211"/>
      <c r="K8" s="347" t="s">
        <v>350</v>
      </c>
      <c r="L8" s="346" t="s">
        <v>363</v>
      </c>
      <c r="M8" s="203"/>
      <c r="N8" s="203"/>
      <c r="O8" s="206"/>
      <c r="P8" s="201"/>
      <c r="Q8" s="208"/>
      <c r="R8" s="209"/>
      <c r="S8" s="208" t="s">
        <v>364</v>
      </c>
      <c r="T8" s="210"/>
    </row>
    <row r="9" spans="1:20" ht="10.5" customHeight="1">
      <c r="A9" s="338"/>
      <c r="B9" s="349"/>
      <c r="C9" s="351"/>
      <c r="D9" s="342" t="s">
        <v>365</v>
      </c>
      <c r="E9" s="343"/>
      <c r="F9" s="349"/>
      <c r="G9" s="341" t="s">
        <v>366</v>
      </c>
      <c r="H9" s="341"/>
      <c r="I9" s="342" t="s">
        <v>365</v>
      </c>
      <c r="J9" s="344"/>
      <c r="K9" s="264"/>
      <c r="L9" s="351"/>
      <c r="M9" s="341" t="s">
        <v>367</v>
      </c>
      <c r="N9" s="341"/>
      <c r="O9" s="342" t="s">
        <v>368</v>
      </c>
      <c r="P9" s="344"/>
      <c r="Q9" s="347" t="s">
        <v>368</v>
      </c>
      <c r="R9" s="342"/>
      <c r="S9" s="347" t="s">
        <v>368</v>
      </c>
      <c r="T9" s="342"/>
    </row>
    <row r="10" spans="1:45" ht="10.5" customHeight="1">
      <c r="A10" s="338"/>
      <c r="B10" s="349"/>
      <c r="C10" s="351"/>
      <c r="D10" s="346" t="s">
        <v>369</v>
      </c>
      <c r="E10" s="347" t="s">
        <v>370</v>
      </c>
      <c r="F10" s="349"/>
      <c r="G10" s="345" t="s">
        <v>371</v>
      </c>
      <c r="H10" s="345" t="s">
        <v>372</v>
      </c>
      <c r="I10" s="346" t="s">
        <v>371</v>
      </c>
      <c r="J10" s="348" t="s">
        <v>370</v>
      </c>
      <c r="K10" s="264"/>
      <c r="L10" s="351"/>
      <c r="M10" s="345" t="s">
        <v>373</v>
      </c>
      <c r="N10" s="345" t="s">
        <v>372</v>
      </c>
      <c r="O10" s="346" t="s">
        <v>374</v>
      </c>
      <c r="P10" s="348" t="s">
        <v>370</v>
      </c>
      <c r="Q10" s="347" t="s">
        <v>375</v>
      </c>
      <c r="R10" s="346" t="s">
        <v>370</v>
      </c>
      <c r="S10" s="347" t="s">
        <v>374</v>
      </c>
      <c r="T10" s="345" t="s">
        <v>370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0.5" customHeight="1">
      <c r="A11" s="338"/>
      <c r="B11" s="349"/>
      <c r="C11" s="351"/>
      <c r="D11" s="346" t="s">
        <v>376</v>
      </c>
      <c r="E11" s="264"/>
      <c r="F11" s="349"/>
      <c r="G11" s="345" t="s">
        <v>377</v>
      </c>
      <c r="H11" s="349"/>
      <c r="I11" s="346" t="s">
        <v>378</v>
      </c>
      <c r="J11" s="350"/>
      <c r="K11" s="264"/>
      <c r="L11" s="351"/>
      <c r="M11" s="349"/>
      <c r="N11" s="349"/>
      <c r="O11" s="351"/>
      <c r="P11" s="350"/>
      <c r="Q11" s="347" t="s">
        <v>376</v>
      </c>
      <c r="R11" s="351"/>
      <c r="S11" s="264"/>
      <c r="T11" s="349"/>
      <c r="U11" s="3"/>
      <c r="V11" s="35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59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0.5" customHeight="1">
      <c r="A12" s="338"/>
      <c r="B12" s="360"/>
      <c r="C12" s="361"/>
      <c r="D12" s="362"/>
      <c r="E12" s="363"/>
      <c r="F12" s="360"/>
      <c r="G12" s="352" t="s">
        <v>379</v>
      </c>
      <c r="H12" s="360"/>
      <c r="I12" s="362" t="s">
        <v>376</v>
      </c>
      <c r="J12" s="364"/>
      <c r="K12" s="363"/>
      <c r="L12" s="361"/>
      <c r="M12" s="360"/>
      <c r="N12" s="360"/>
      <c r="O12" s="361"/>
      <c r="P12" s="364"/>
      <c r="Q12" s="363"/>
      <c r="R12" s="361"/>
      <c r="S12" s="363"/>
      <c r="T12" s="36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1.25" customHeight="1">
      <c r="A13" s="338"/>
      <c r="B13" s="365">
        <v>1</v>
      </c>
      <c r="C13" s="365">
        <v>2</v>
      </c>
      <c r="D13" s="365">
        <v>3</v>
      </c>
      <c r="E13" s="365">
        <v>4</v>
      </c>
      <c r="F13" s="366">
        <v>5</v>
      </c>
      <c r="G13" s="366">
        <v>6</v>
      </c>
      <c r="H13" s="366">
        <v>7</v>
      </c>
      <c r="I13" s="366">
        <v>8</v>
      </c>
      <c r="J13" s="366">
        <v>9</v>
      </c>
      <c r="K13" s="365">
        <v>10</v>
      </c>
      <c r="L13" s="365">
        <v>1</v>
      </c>
      <c r="M13" s="365">
        <v>12</v>
      </c>
      <c r="N13" s="365">
        <v>13</v>
      </c>
      <c r="O13" s="365">
        <v>14</v>
      </c>
      <c r="P13" s="365">
        <v>15</v>
      </c>
      <c r="Q13" s="365">
        <v>16</v>
      </c>
      <c r="R13" s="365">
        <v>17</v>
      </c>
      <c r="S13" s="365">
        <v>18</v>
      </c>
      <c r="T13" s="367">
        <v>19</v>
      </c>
      <c r="U13" s="3"/>
      <c r="V13" s="368"/>
      <c r="W13" s="368"/>
      <c r="X13" s="368"/>
      <c r="Y13" s="368"/>
      <c r="Z13" s="368"/>
      <c r="AA13" s="368"/>
      <c r="AB13" s="368"/>
      <c r="AC13" s="369"/>
      <c r="AD13" s="369"/>
      <c r="AE13" s="369"/>
      <c r="AF13" s="369"/>
      <c r="AG13" s="3"/>
      <c r="AH13" s="3"/>
      <c r="AI13" s="368"/>
      <c r="AJ13" s="368"/>
      <c r="AK13" s="368"/>
      <c r="AL13" s="368"/>
      <c r="AM13" s="368"/>
      <c r="AN13" s="368"/>
      <c r="AO13" s="368"/>
      <c r="AP13" s="369"/>
      <c r="AQ13" s="369"/>
      <c r="AR13" s="369"/>
      <c r="AS13" s="369"/>
    </row>
    <row r="14" spans="1:45" ht="15" customHeight="1">
      <c r="A14" s="338"/>
      <c r="B14" s="370" t="s">
        <v>380</v>
      </c>
      <c r="C14" s="371">
        <v>100</v>
      </c>
      <c r="D14" s="37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373">
        <f aca="true" t="shared" si="0" ref="O14:O19">D14+F14-I14+M14+G14</f>
        <v>0</v>
      </c>
      <c r="P14" s="374">
        <f>E14+H14-J14+K14+N14</f>
        <v>0</v>
      </c>
      <c r="Q14" s="143"/>
      <c r="R14" s="143"/>
      <c r="S14" s="143"/>
      <c r="T14" s="375"/>
      <c r="U14" s="3"/>
      <c r="V14" s="376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76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customHeight="1">
      <c r="A15" s="338"/>
      <c r="B15" s="370" t="s">
        <v>41</v>
      </c>
      <c r="C15" s="371">
        <v>105</v>
      </c>
      <c r="D15" s="37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373">
        <f t="shared" si="0"/>
        <v>0</v>
      </c>
      <c r="P15" s="374">
        <f>E15+H15-J15+K15+N15</f>
        <v>0</v>
      </c>
      <c r="Q15" s="143"/>
      <c r="R15" s="143"/>
      <c r="S15" s="143"/>
      <c r="T15" s="375"/>
      <c r="U15" s="3"/>
      <c r="V15" s="376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76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24" customHeight="1">
      <c r="A16" s="2"/>
      <c r="B16" s="370" t="s">
        <v>381</v>
      </c>
      <c r="C16" s="371">
        <v>110</v>
      </c>
      <c r="D16" s="37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373">
        <f t="shared" si="0"/>
        <v>0</v>
      </c>
      <c r="P16" s="374">
        <f>E16+H16-J16+K16+N16</f>
        <v>0</v>
      </c>
      <c r="Q16" s="143"/>
      <c r="R16" s="143"/>
      <c r="S16" s="143"/>
      <c r="T16" s="375"/>
      <c r="U16" s="3"/>
      <c r="V16" s="376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76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24" customHeight="1">
      <c r="A17" s="2"/>
      <c r="B17" s="370" t="s">
        <v>382</v>
      </c>
      <c r="C17" s="371">
        <v>120</v>
      </c>
      <c r="D17" s="377"/>
      <c r="E17" s="378"/>
      <c r="F17" s="378"/>
      <c r="G17" s="143"/>
      <c r="H17" s="143"/>
      <c r="I17" s="143"/>
      <c r="J17" s="143"/>
      <c r="K17" s="143"/>
      <c r="L17" s="143"/>
      <c r="M17" s="143"/>
      <c r="N17" s="143"/>
      <c r="O17" s="373">
        <f t="shared" si="0"/>
        <v>0</v>
      </c>
      <c r="P17" s="374">
        <f>E17+H17-J17+K17+N17</f>
        <v>0</v>
      </c>
      <c r="Q17" s="143"/>
      <c r="R17" s="143"/>
      <c r="S17" s="143"/>
      <c r="T17" s="375"/>
      <c r="U17" s="3"/>
      <c r="V17" s="376"/>
      <c r="W17" s="376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76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customHeight="1">
      <c r="A18" s="2"/>
      <c r="B18" s="370" t="s">
        <v>383</v>
      </c>
      <c r="C18" s="379">
        <v>130</v>
      </c>
      <c r="D18" s="380">
        <v>190</v>
      </c>
      <c r="E18" s="380">
        <v>167</v>
      </c>
      <c r="F18" s="380"/>
      <c r="G18" s="381"/>
      <c r="H18" s="143"/>
      <c r="I18" s="143">
        <v>26</v>
      </c>
      <c r="J18" s="143">
        <v>23</v>
      </c>
      <c r="K18" s="143">
        <v>5</v>
      </c>
      <c r="L18" s="143"/>
      <c r="M18" s="143"/>
      <c r="N18" s="143"/>
      <c r="O18" s="373">
        <f t="shared" si="0"/>
        <v>164</v>
      </c>
      <c r="P18" s="374">
        <f aca="true" t="shared" si="1" ref="P18:P30">E18+H18-J18+K18+N18</f>
        <v>149</v>
      </c>
      <c r="Q18" s="143"/>
      <c r="R18" s="143"/>
      <c r="S18" s="143"/>
      <c r="T18" s="375"/>
      <c r="U18" s="3"/>
      <c r="V18" s="376"/>
      <c r="W18" s="37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76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customHeight="1">
      <c r="A19" s="2"/>
      <c r="B19" s="370" t="s">
        <v>384</v>
      </c>
      <c r="C19" s="379">
        <v>140</v>
      </c>
      <c r="D19" s="380">
        <v>694</v>
      </c>
      <c r="E19" s="380">
        <v>694</v>
      </c>
      <c r="F19" s="380"/>
      <c r="G19" s="381"/>
      <c r="H19" s="143"/>
      <c r="I19" s="143"/>
      <c r="J19" s="143"/>
      <c r="K19" s="143"/>
      <c r="L19" s="143"/>
      <c r="M19" s="143"/>
      <c r="N19" s="143"/>
      <c r="O19" s="373">
        <f t="shared" si="0"/>
        <v>694</v>
      </c>
      <c r="P19" s="374">
        <f t="shared" si="1"/>
        <v>694</v>
      </c>
      <c r="Q19" s="143"/>
      <c r="R19" s="143"/>
      <c r="S19" s="143"/>
      <c r="T19" s="375"/>
      <c r="U19" s="3"/>
      <c r="V19" s="376"/>
      <c r="W19" s="376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76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customHeight="1">
      <c r="A20" s="2"/>
      <c r="B20" s="370" t="s">
        <v>385</v>
      </c>
      <c r="C20" s="379">
        <v>150</v>
      </c>
      <c r="D20" s="380">
        <v>44</v>
      </c>
      <c r="E20" s="380">
        <v>44</v>
      </c>
      <c r="F20" s="380"/>
      <c r="G20" s="381"/>
      <c r="H20" s="143"/>
      <c r="I20" s="143">
        <v>3</v>
      </c>
      <c r="J20" s="143">
        <v>3</v>
      </c>
      <c r="K20" s="143"/>
      <c r="L20" s="143"/>
      <c r="M20" s="143"/>
      <c r="N20" s="143"/>
      <c r="O20" s="373">
        <f aca="true" t="shared" si="2" ref="O20:O30">D20+F20-I20+M20+G20</f>
        <v>41</v>
      </c>
      <c r="P20" s="374">
        <f t="shared" si="1"/>
        <v>41</v>
      </c>
      <c r="Q20" s="143"/>
      <c r="R20" s="143"/>
      <c r="S20" s="143"/>
      <c r="T20" s="375"/>
      <c r="U20" s="3"/>
      <c r="V20" s="37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76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customHeight="1">
      <c r="A21" s="2"/>
      <c r="B21" s="370" t="s">
        <v>386</v>
      </c>
      <c r="C21" s="379">
        <v>160</v>
      </c>
      <c r="D21" s="380"/>
      <c r="E21" s="380"/>
      <c r="F21" s="380"/>
      <c r="G21" s="381"/>
      <c r="H21" s="143"/>
      <c r="I21" s="143"/>
      <c r="J21" s="143"/>
      <c r="K21" s="143"/>
      <c r="L21" s="143"/>
      <c r="M21" s="143"/>
      <c r="N21" s="143"/>
      <c r="O21" s="373">
        <f t="shared" si="2"/>
        <v>0</v>
      </c>
      <c r="P21" s="374">
        <f t="shared" si="1"/>
        <v>0</v>
      </c>
      <c r="Q21" s="143"/>
      <c r="R21" s="143"/>
      <c r="S21" s="143"/>
      <c r="T21" s="375"/>
      <c r="U21" s="3"/>
      <c r="V21" s="376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76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5" customHeight="1">
      <c r="B22" s="370" t="s">
        <v>387</v>
      </c>
      <c r="C22" s="379">
        <v>170</v>
      </c>
      <c r="D22" s="380"/>
      <c r="E22" s="380"/>
      <c r="F22" s="380"/>
      <c r="G22" s="381"/>
      <c r="H22" s="143"/>
      <c r="I22" s="143"/>
      <c r="J22" s="143"/>
      <c r="K22" s="143"/>
      <c r="L22" s="143"/>
      <c r="M22" s="143"/>
      <c r="N22" s="143"/>
      <c r="O22" s="373">
        <f t="shared" si="2"/>
        <v>0</v>
      </c>
      <c r="P22" s="374">
        <f t="shared" si="1"/>
        <v>0</v>
      </c>
      <c r="Q22" s="143"/>
      <c r="R22" s="143"/>
      <c r="S22" s="143"/>
      <c r="T22" s="375"/>
      <c r="U22" s="3"/>
      <c r="V22" s="376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76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15" customHeight="1">
      <c r="B23" s="370" t="s">
        <v>388</v>
      </c>
      <c r="C23" s="379">
        <v>180</v>
      </c>
      <c r="D23" s="380"/>
      <c r="E23" s="380"/>
      <c r="F23" s="380"/>
      <c r="G23" s="381"/>
      <c r="H23" s="143"/>
      <c r="I23" s="143"/>
      <c r="J23" s="143"/>
      <c r="K23" s="143"/>
      <c r="L23" s="143"/>
      <c r="M23" s="143"/>
      <c r="N23" s="143"/>
      <c r="O23" s="373">
        <f t="shared" si="2"/>
        <v>0</v>
      </c>
      <c r="P23" s="374">
        <f t="shared" si="1"/>
        <v>0</v>
      </c>
      <c r="Q23" s="143"/>
      <c r="R23" s="143"/>
      <c r="S23" s="143"/>
      <c r="T23" s="375"/>
      <c r="U23" s="3"/>
      <c r="V23" s="376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76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15" customHeight="1">
      <c r="B24" s="370" t="s">
        <v>389</v>
      </c>
      <c r="C24" s="379">
        <v>190</v>
      </c>
      <c r="D24" s="380"/>
      <c r="E24" s="380"/>
      <c r="F24" s="380"/>
      <c r="G24" s="381"/>
      <c r="H24" s="143"/>
      <c r="I24" s="143"/>
      <c r="J24" s="143"/>
      <c r="K24" s="143"/>
      <c r="L24" s="143"/>
      <c r="M24" s="143"/>
      <c r="N24" s="143"/>
      <c r="O24" s="373">
        <f t="shared" si="2"/>
        <v>0</v>
      </c>
      <c r="P24" s="374">
        <f t="shared" si="1"/>
        <v>0</v>
      </c>
      <c r="Q24" s="143"/>
      <c r="R24" s="143"/>
      <c r="S24" s="143"/>
      <c r="T24" s="375"/>
      <c r="U24" s="3"/>
      <c r="V24" s="37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76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24" customHeight="1">
      <c r="B25" s="370" t="s">
        <v>390</v>
      </c>
      <c r="C25" s="379">
        <v>200</v>
      </c>
      <c r="D25" s="380"/>
      <c r="E25" s="380"/>
      <c r="F25" s="380"/>
      <c r="G25" s="381"/>
      <c r="H25" s="143"/>
      <c r="I25" s="372"/>
      <c r="J25" s="143"/>
      <c r="K25" s="143"/>
      <c r="L25" s="143"/>
      <c r="M25" s="143"/>
      <c r="N25" s="143"/>
      <c r="O25" s="373">
        <f t="shared" si="2"/>
        <v>0</v>
      </c>
      <c r="P25" s="374">
        <f>E25+H25-J25+K25+N25</f>
        <v>0</v>
      </c>
      <c r="Q25" s="143"/>
      <c r="R25" s="143"/>
      <c r="S25" s="143"/>
      <c r="T25" s="375"/>
      <c r="U25" s="3"/>
      <c r="V25" s="376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76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5" customHeight="1">
      <c r="B26" s="370" t="s">
        <v>391</v>
      </c>
      <c r="C26" s="379">
        <v>210</v>
      </c>
      <c r="D26" s="380"/>
      <c r="E26" s="380"/>
      <c r="F26" s="380"/>
      <c r="G26" s="381"/>
      <c r="H26" s="143"/>
      <c r="I26" s="143"/>
      <c r="J26" s="143"/>
      <c r="K26" s="143"/>
      <c r="L26" s="143"/>
      <c r="M26" s="143"/>
      <c r="N26" s="143"/>
      <c r="O26" s="373">
        <f t="shared" si="2"/>
        <v>0</v>
      </c>
      <c r="P26" s="374">
        <f t="shared" si="1"/>
        <v>0</v>
      </c>
      <c r="Q26" s="143"/>
      <c r="R26" s="143"/>
      <c r="S26" s="143"/>
      <c r="T26" s="375"/>
      <c r="U26" s="3"/>
      <c r="V26" s="376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76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5" customHeight="1">
      <c r="B27" s="370" t="s">
        <v>392</v>
      </c>
      <c r="C27" s="379">
        <v>220</v>
      </c>
      <c r="D27" s="380"/>
      <c r="E27" s="380"/>
      <c r="F27" s="380"/>
      <c r="G27" s="381"/>
      <c r="H27" s="143"/>
      <c r="I27" s="143"/>
      <c r="J27" s="143"/>
      <c r="K27" s="143"/>
      <c r="L27" s="143"/>
      <c r="M27" s="143"/>
      <c r="N27" s="143"/>
      <c r="O27" s="373">
        <f t="shared" si="2"/>
        <v>0</v>
      </c>
      <c r="P27" s="374">
        <f t="shared" si="1"/>
        <v>0</v>
      </c>
      <c r="Q27" s="143"/>
      <c r="R27" s="143"/>
      <c r="S27" s="143"/>
      <c r="T27" s="375"/>
      <c r="U27" s="3"/>
      <c r="V27" s="376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76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15" customHeight="1">
      <c r="B28" s="370" t="s">
        <v>393</v>
      </c>
      <c r="C28" s="379">
        <v>230</v>
      </c>
      <c r="D28" s="380"/>
      <c r="E28" s="380"/>
      <c r="F28" s="380"/>
      <c r="G28" s="381"/>
      <c r="H28" s="143"/>
      <c r="I28" s="143"/>
      <c r="J28" s="143"/>
      <c r="K28" s="143"/>
      <c r="L28" s="143"/>
      <c r="M28" s="143"/>
      <c r="N28" s="143"/>
      <c r="O28" s="373">
        <f t="shared" si="2"/>
        <v>0</v>
      </c>
      <c r="P28" s="374">
        <f t="shared" si="1"/>
        <v>0</v>
      </c>
      <c r="Q28" s="143"/>
      <c r="R28" s="143"/>
      <c r="S28" s="143"/>
      <c r="T28" s="375"/>
      <c r="U28" s="3"/>
      <c r="V28" s="376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76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15" customHeight="1">
      <c r="B29" s="370" t="s">
        <v>394</v>
      </c>
      <c r="C29" s="379">
        <v>240</v>
      </c>
      <c r="D29" s="380"/>
      <c r="E29" s="380"/>
      <c r="F29" s="380"/>
      <c r="G29" s="381"/>
      <c r="H29" s="143"/>
      <c r="I29" s="143"/>
      <c r="J29" s="143"/>
      <c r="K29" s="143"/>
      <c r="L29" s="143"/>
      <c r="M29" s="143"/>
      <c r="N29" s="143"/>
      <c r="O29" s="373">
        <f t="shared" si="2"/>
        <v>0</v>
      </c>
      <c r="P29" s="374">
        <f t="shared" si="1"/>
        <v>0</v>
      </c>
      <c r="Q29" s="143"/>
      <c r="R29" s="143"/>
      <c r="S29" s="143"/>
      <c r="T29" s="375"/>
      <c r="U29" s="3"/>
      <c r="V29" s="376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76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15" customHeight="1">
      <c r="B30" s="370" t="s">
        <v>395</v>
      </c>
      <c r="C30" s="379">
        <v>250</v>
      </c>
      <c r="D30" s="380">
        <v>22</v>
      </c>
      <c r="E30" s="380">
        <v>22</v>
      </c>
      <c r="F30" s="380"/>
      <c r="G30" s="381"/>
      <c r="H30" s="143"/>
      <c r="I30" s="143">
        <v>14</v>
      </c>
      <c r="J30" s="143">
        <v>14</v>
      </c>
      <c r="K30" s="143"/>
      <c r="L30" s="143"/>
      <c r="M30" s="143"/>
      <c r="N30" s="143"/>
      <c r="O30" s="373">
        <f t="shared" si="2"/>
        <v>8</v>
      </c>
      <c r="P30" s="374">
        <f t="shared" si="1"/>
        <v>8</v>
      </c>
      <c r="Q30" s="143"/>
      <c r="R30" s="143"/>
      <c r="S30" s="143"/>
      <c r="T30" s="375"/>
      <c r="U30" s="3"/>
      <c r="V30" s="376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76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ht="15.75" customHeight="1">
      <c r="B31" s="370" t="s">
        <v>13</v>
      </c>
      <c r="C31" s="371">
        <v>260</v>
      </c>
      <c r="D31" s="382">
        <f>SUM(D14:D30)</f>
        <v>950</v>
      </c>
      <c r="E31" s="382">
        <f aca="true" t="shared" si="3" ref="E31:T31">SUM(E14:E30)</f>
        <v>927</v>
      </c>
      <c r="F31" s="382">
        <f t="shared" si="3"/>
        <v>0</v>
      </c>
      <c r="G31" s="373">
        <f t="shared" si="3"/>
        <v>0</v>
      </c>
      <c r="H31" s="373">
        <f t="shared" si="3"/>
        <v>0</v>
      </c>
      <c r="I31" s="373">
        <f t="shared" si="3"/>
        <v>43</v>
      </c>
      <c r="J31" s="373">
        <f t="shared" si="3"/>
        <v>40</v>
      </c>
      <c r="K31" s="373">
        <f t="shared" si="3"/>
        <v>5</v>
      </c>
      <c r="L31" s="373">
        <f t="shared" si="3"/>
        <v>0</v>
      </c>
      <c r="M31" s="383">
        <f t="shared" si="3"/>
        <v>0</v>
      </c>
      <c r="N31" s="373">
        <f t="shared" si="3"/>
        <v>0</v>
      </c>
      <c r="O31" s="373">
        <f t="shared" si="3"/>
        <v>907</v>
      </c>
      <c r="P31" s="373">
        <f t="shared" si="3"/>
        <v>892</v>
      </c>
      <c r="Q31" s="373">
        <f t="shared" si="3"/>
        <v>0</v>
      </c>
      <c r="R31" s="373">
        <f t="shared" si="3"/>
        <v>0</v>
      </c>
      <c r="S31" s="373">
        <f t="shared" si="3"/>
        <v>0</v>
      </c>
      <c r="T31" s="384">
        <f t="shared" si="3"/>
        <v>0</v>
      </c>
      <c r="U31" s="3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"/>
      <c r="AH31" s="3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</row>
    <row r="32" spans="2:45" ht="12.75">
      <c r="B32" s="5"/>
      <c r="C32" s="5"/>
      <c r="D32" s="389"/>
      <c r="E32" s="389"/>
      <c r="F32" s="389"/>
      <c r="G32" s="389"/>
      <c r="H32" s="389"/>
      <c r="I32" s="5"/>
      <c r="J32" s="5"/>
      <c r="K32" s="390"/>
      <c r="L32" s="391"/>
      <c r="M32" s="391"/>
      <c r="N32" s="391"/>
      <c r="O32" s="392"/>
      <c r="P32" s="393"/>
      <c r="Q32" s="5"/>
      <c r="R32" s="5"/>
      <c r="S32" s="5"/>
      <c r="T32" s="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11.25" customHeight="1">
      <c r="B33" s="394" t="s">
        <v>396</v>
      </c>
      <c r="C33" s="395" t="s">
        <v>397</v>
      </c>
      <c r="D33" s="394"/>
      <c r="E33" s="5"/>
      <c r="F33" s="5"/>
      <c r="G33" s="5"/>
      <c r="H33" s="5"/>
      <c r="I33" s="5"/>
      <c r="J33" s="5"/>
      <c r="K33" s="5"/>
      <c r="L33" s="5"/>
      <c r="M33" s="5"/>
      <c r="N33" s="5"/>
      <c r="O33" s="394" t="s">
        <v>398</v>
      </c>
      <c r="P33" s="12"/>
      <c r="Q33" s="5"/>
      <c r="R33" s="5"/>
      <c r="S33" s="5"/>
      <c r="T33" s="5"/>
      <c r="U33" s="3"/>
      <c r="V33" s="359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1.25" customHeight="1">
      <c r="B34" s="5"/>
      <c r="C34" s="395" t="s">
        <v>399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94" t="s">
        <v>400</v>
      </c>
      <c r="P34" s="396"/>
      <c r="Q34" s="5"/>
      <c r="R34" s="5"/>
      <c r="S34" s="5"/>
      <c r="T34" s="5"/>
      <c r="U34" s="3"/>
      <c r="V34" s="368"/>
      <c r="W34" s="368"/>
      <c r="X34" s="368"/>
      <c r="Y34" s="368"/>
      <c r="Z34" s="368"/>
      <c r="AA34" s="368"/>
      <c r="AB34" s="368"/>
      <c r="AC34" s="369"/>
      <c r="AD34" s="369"/>
      <c r="AE34" s="369"/>
      <c r="AF34" s="369"/>
      <c r="AG34" s="3"/>
      <c r="AH34" s="3"/>
      <c r="AI34" s="397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1.25" customHeight="1">
      <c r="B35" s="5"/>
      <c r="C35" s="395" t="s">
        <v>401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94" t="s">
        <v>402</v>
      </c>
      <c r="P35" s="398"/>
      <c r="Q35" s="399"/>
      <c r="R35" s="5"/>
      <c r="S35" s="5"/>
      <c r="T35" s="5"/>
      <c r="U35" s="3"/>
      <c r="V35" s="376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68"/>
      <c r="AJ35" s="368"/>
      <c r="AK35" s="368"/>
      <c r="AL35" s="368"/>
      <c r="AM35" s="368"/>
      <c r="AN35" s="368"/>
      <c r="AO35" s="368"/>
      <c r="AP35" s="369"/>
      <c r="AQ35" s="369"/>
      <c r="AR35" s="369"/>
      <c r="AS35" s="369"/>
    </row>
    <row r="36" spans="2:45" ht="12.75">
      <c r="B36" s="394" t="s">
        <v>403</v>
      </c>
      <c r="C36" s="395" t="s">
        <v>404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94" t="s">
        <v>405</v>
      </c>
      <c r="P36" s="398"/>
      <c r="Q36" s="399"/>
      <c r="R36" s="5"/>
      <c r="S36" s="5"/>
      <c r="T36" s="5"/>
      <c r="U36" s="3"/>
      <c r="V36" s="376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76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2.75">
      <c r="B37" s="394"/>
      <c r="C37" s="395" t="s">
        <v>406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94" t="s">
        <v>407</v>
      </c>
      <c r="P37" s="398"/>
      <c r="Q37" s="5"/>
      <c r="R37" s="5"/>
      <c r="S37" s="5"/>
      <c r="T37" s="5"/>
      <c r="U37" s="3"/>
      <c r="V37" s="376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76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2.75">
      <c r="B38" s="395" t="s">
        <v>408</v>
      </c>
      <c r="C38" s="395" t="s">
        <v>409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94" t="s">
        <v>410</v>
      </c>
      <c r="P38" s="398"/>
      <c r="Q38" s="399"/>
      <c r="R38" s="5"/>
      <c r="S38" s="5"/>
      <c r="T38" s="5"/>
      <c r="U38" s="3"/>
      <c r="V38" s="376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76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2.75">
      <c r="B39" s="395"/>
      <c r="C39" s="395" t="s">
        <v>411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94" t="s">
        <v>412</v>
      </c>
      <c r="P39" s="398"/>
      <c r="Q39" s="399"/>
      <c r="R39" s="5"/>
      <c r="S39" s="5"/>
      <c r="T39" s="5"/>
      <c r="U39" s="3"/>
      <c r="V39" s="376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76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2.75">
      <c r="B40" s="395" t="s">
        <v>413</v>
      </c>
      <c r="C40" s="395" t="s">
        <v>414</v>
      </c>
      <c r="D40" s="5"/>
      <c r="E40" s="400"/>
      <c r="F40" s="400"/>
      <c r="G40" s="400"/>
      <c r="H40" s="400"/>
      <c r="I40" s="5"/>
      <c r="J40" s="400"/>
      <c r="K40" s="5"/>
      <c r="L40" s="5"/>
      <c r="M40" s="5"/>
      <c r="N40" s="5"/>
      <c r="O40" s="395" t="s">
        <v>415</v>
      </c>
      <c r="P40" s="398"/>
      <c r="Q40" s="399"/>
      <c r="R40" s="5"/>
      <c r="S40" s="5"/>
      <c r="T40" s="5"/>
      <c r="U40" s="3"/>
      <c r="V40" s="376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76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11.25" customHeight="1">
      <c r="B41" s="395" t="s">
        <v>416</v>
      </c>
      <c r="D41" s="400"/>
      <c r="E41" s="400"/>
      <c r="F41" s="400"/>
      <c r="G41" s="400"/>
      <c r="H41" s="400"/>
      <c r="I41" s="400"/>
      <c r="J41" s="400"/>
      <c r="K41" s="5"/>
      <c r="L41" s="5"/>
      <c r="M41" s="5"/>
      <c r="N41" s="5"/>
      <c r="O41" s="401" t="s">
        <v>417</v>
      </c>
      <c r="P41" s="398"/>
      <c r="Q41" s="5"/>
      <c r="R41" s="5"/>
      <c r="S41" s="5"/>
      <c r="T41" s="5"/>
      <c r="U41" s="3"/>
      <c r="V41" s="376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76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2.75">
      <c r="B42" s="401" t="s">
        <v>418</v>
      </c>
      <c r="C42" s="395" t="s">
        <v>419</v>
      </c>
      <c r="D42" s="400"/>
      <c r="E42" s="400"/>
      <c r="F42" s="400"/>
      <c r="G42" s="400"/>
      <c r="H42" s="400"/>
      <c r="I42" s="400"/>
      <c r="J42" s="400"/>
      <c r="K42" s="5"/>
      <c r="L42" s="5"/>
      <c r="M42" s="5"/>
      <c r="N42" s="5"/>
      <c r="O42" s="395" t="s">
        <v>420</v>
      </c>
      <c r="P42" s="12"/>
      <c r="Q42" s="5"/>
      <c r="R42" s="5"/>
      <c r="S42" s="5"/>
      <c r="T42" s="5"/>
      <c r="U42" s="3"/>
      <c r="V42" s="376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76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3:45" ht="12.75">
      <c r="C43" s="395" t="s">
        <v>421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01" t="s">
        <v>422</v>
      </c>
      <c r="P43" s="396"/>
      <c r="Q43" s="5"/>
      <c r="R43" s="5"/>
      <c r="S43" s="5"/>
      <c r="T43" s="5"/>
      <c r="U43" s="3"/>
      <c r="V43" s="376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76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5"/>
      <c r="C44" s="39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3"/>
      <c r="V44" s="376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76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1:45" ht="12.75">
      <c r="U45" s="3"/>
      <c r="V45" s="376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76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1:45" ht="12.75">
      <c r="U46" s="3"/>
      <c r="V46" s="376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76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1:45" ht="12.75">
      <c r="U47" s="3"/>
      <c r="V47" s="376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76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1:45" ht="12.75">
      <c r="U48" s="3"/>
      <c r="V48" s="376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76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1:45" ht="12.75">
      <c r="U49" s="3"/>
      <c r="V49" s="376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76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1:45" ht="12.75">
      <c r="U50" s="3"/>
      <c r="V50" s="376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76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1:45" ht="12.75">
      <c r="U51" s="3"/>
      <c r="V51" s="376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76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1:45" ht="12.75">
      <c r="U52" s="3"/>
      <c r="V52" s="376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76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1:45" ht="12.75">
      <c r="U53" s="3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"/>
      <c r="AH53" s="3"/>
      <c r="AI53" s="376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1:45" ht="12.75"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</row>
    <row r="55" spans="21:45" ht="12.75"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1:45" ht="12.75">
      <c r="U56" s="3"/>
      <c r="V56" s="359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59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1:45" ht="12.75">
      <c r="U57" s="3"/>
      <c r="V57" s="368"/>
      <c r="W57" s="368"/>
      <c r="X57" s="368"/>
      <c r="Y57" s="368"/>
      <c r="Z57" s="368"/>
      <c r="AA57" s="368"/>
      <c r="AB57" s="368"/>
      <c r="AC57" s="369"/>
      <c r="AD57" s="369"/>
      <c r="AE57" s="369"/>
      <c r="AF57" s="369"/>
      <c r="AG57" s="3"/>
      <c r="AH57" s="3"/>
      <c r="AI57" s="368"/>
      <c r="AJ57" s="368"/>
      <c r="AK57" s="368"/>
      <c r="AL57" s="368"/>
      <c r="AM57" s="368"/>
      <c r="AN57" s="368"/>
      <c r="AO57" s="368"/>
      <c r="AP57" s="369"/>
      <c r="AQ57" s="369"/>
      <c r="AR57" s="369"/>
      <c r="AS57" s="369"/>
    </row>
    <row r="58" spans="21:45" ht="12.75">
      <c r="U58" s="3"/>
      <c r="V58" s="376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76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1:45" ht="12.75">
      <c r="U59" s="3"/>
      <c r="V59" s="376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76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1:45" ht="12.75">
      <c r="U60" s="3"/>
      <c r="V60" s="376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76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1:45" ht="12.75">
      <c r="U61" s="3"/>
      <c r="V61" s="376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76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1:45" ht="12.75">
      <c r="U62" s="3"/>
      <c r="V62" s="376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76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1:45" ht="12.75">
      <c r="U63" s="3"/>
      <c r="V63" s="376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76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1:45" ht="12.75">
      <c r="U64" s="3"/>
      <c r="V64" s="376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76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1:45" ht="12.75">
      <c r="U65" s="3"/>
      <c r="V65" s="376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76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1:45" ht="12.75">
      <c r="U66" s="3"/>
      <c r="V66" s="376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76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1:45" ht="12.75">
      <c r="U67" s="3"/>
      <c r="V67" s="376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76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1:45" ht="12.75">
      <c r="U68" s="3"/>
      <c r="V68" s="376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76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1:45" ht="12.75">
      <c r="U69" s="3"/>
      <c r="V69" s="376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76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1:45" ht="12.75">
      <c r="U70" s="3"/>
      <c r="V70" s="376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76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1:45" ht="12.75">
      <c r="U71" s="3"/>
      <c r="V71" s="376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76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1:45" ht="12.75">
      <c r="U72" s="3"/>
      <c r="V72" s="376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76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1:45" ht="12.75">
      <c r="U73" s="3"/>
      <c r="V73" s="376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76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1:45" ht="12.75">
      <c r="U74" s="3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"/>
      <c r="AH74" s="3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</row>
    <row r="75" spans="21:45" ht="12.75"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1:45" ht="12.75"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1:45" ht="12.75"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1:45" ht="12.75">
      <c r="U78" s="3"/>
      <c r="V78" s="359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1:45" ht="12.75">
      <c r="U79" s="3"/>
      <c r="V79" s="368"/>
      <c r="W79" s="368"/>
      <c r="X79" s="368"/>
      <c r="Y79" s="368"/>
      <c r="Z79" s="368"/>
      <c r="AA79" s="368"/>
      <c r="AB79" s="368"/>
      <c r="AC79" s="369"/>
      <c r="AD79" s="369"/>
      <c r="AE79" s="369"/>
      <c r="AF79" s="369"/>
      <c r="AG79" s="3"/>
      <c r="AH79" s="3"/>
      <c r="AI79" s="3"/>
      <c r="AJ79" s="359"/>
      <c r="AK79" s="3"/>
      <c r="AL79" s="3"/>
      <c r="AM79" s="3"/>
      <c r="AN79" s="3"/>
      <c r="AO79" s="3"/>
      <c r="AP79" s="359"/>
      <c r="AQ79" s="3"/>
      <c r="AR79" s="3"/>
      <c r="AS79" s="3"/>
    </row>
    <row r="80" spans="21:45" ht="12.75">
      <c r="U80" s="3"/>
      <c r="V80" s="376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68"/>
      <c r="AK80" s="368"/>
      <c r="AL80" s="368"/>
      <c r="AM80" s="3"/>
      <c r="AN80" s="3"/>
      <c r="AO80" s="3"/>
      <c r="AP80" s="368"/>
      <c r="AQ80" s="368"/>
      <c r="AR80" s="368"/>
      <c r="AS80" s="3"/>
    </row>
    <row r="81" spans="21:45" ht="12.75">
      <c r="U81" s="3"/>
      <c r="V81" s="376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76"/>
      <c r="AK81" s="3"/>
      <c r="AL81" s="3"/>
      <c r="AM81" s="3"/>
      <c r="AN81" s="3"/>
      <c r="AO81" s="3"/>
      <c r="AP81" s="376"/>
      <c r="AQ81" s="3"/>
      <c r="AR81" s="3"/>
      <c r="AS81" s="3"/>
    </row>
    <row r="82" spans="21:45" ht="12.75">
      <c r="U82" s="3"/>
      <c r="V82" s="376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76"/>
      <c r="AK82" s="3"/>
      <c r="AL82" s="3"/>
      <c r="AM82" s="3"/>
      <c r="AN82" s="3"/>
      <c r="AO82" s="3"/>
      <c r="AP82" s="376"/>
      <c r="AQ82" s="3"/>
      <c r="AR82" s="3"/>
      <c r="AS82" s="3"/>
    </row>
    <row r="83" spans="21:45" ht="12.75">
      <c r="U83" s="3"/>
      <c r="V83" s="376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76"/>
      <c r="AK83" s="3"/>
      <c r="AL83" s="3"/>
      <c r="AM83" s="3"/>
      <c r="AN83" s="3"/>
      <c r="AO83" s="3"/>
      <c r="AP83" s="376"/>
      <c r="AQ83" s="3"/>
      <c r="AR83" s="3"/>
      <c r="AS83" s="3"/>
    </row>
    <row r="84" spans="21:45" ht="12.75">
      <c r="U84" s="3"/>
      <c r="V84" s="376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76"/>
      <c r="AK84" s="3"/>
      <c r="AL84" s="3"/>
      <c r="AM84" s="3"/>
      <c r="AN84" s="3"/>
      <c r="AO84" s="3"/>
      <c r="AP84" s="376"/>
      <c r="AQ84" s="3"/>
      <c r="AR84" s="3"/>
      <c r="AS84" s="3"/>
    </row>
    <row r="85" spans="21:45" ht="12.75">
      <c r="U85" s="3"/>
      <c r="V85" s="376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76"/>
      <c r="AK85" s="3"/>
      <c r="AL85" s="3"/>
      <c r="AM85" s="3"/>
      <c r="AN85" s="3"/>
      <c r="AO85" s="3"/>
      <c r="AP85" s="376"/>
      <c r="AQ85" s="3"/>
      <c r="AR85" s="3"/>
      <c r="AS85" s="3"/>
    </row>
    <row r="86" spans="21:45" ht="12.75">
      <c r="U86" s="3"/>
      <c r="V86" s="376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76"/>
      <c r="AK86" s="3"/>
      <c r="AL86" s="3"/>
      <c r="AM86" s="3"/>
      <c r="AN86" s="3"/>
      <c r="AO86" s="3"/>
      <c r="AP86" s="376"/>
      <c r="AQ86" s="3"/>
      <c r="AR86" s="3"/>
      <c r="AS86" s="3"/>
    </row>
    <row r="87" spans="21:45" ht="12.75">
      <c r="U87" s="3"/>
      <c r="V87" s="376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76"/>
      <c r="AK87" s="3"/>
      <c r="AL87" s="3"/>
      <c r="AM87" s="3"/>
      <c r="AN87" s="3"/>
      <c r="AO87" s="3"/>
      <c r="AP87" s="376"/>
      <c r="AQ87" s="3"/>
      <c r="AR87" s="3"/>
      <c r="AS87" s="3"/>
    </row>
    <row r="88" spans="21:45" ht="12.75">
      <c r="U88" s="3"/>
      <c r="V88" s="376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76"/>
      <c r="AK88" s="3"/>
      <c r="AL88" s="3"/>
      <c r="AM88" s="3"/>
      <c r="AN88" s="3"/>
      <c r="AO88" s="3"/>
      <c r="AP88" s="376"/>
      <c r="AQ88" s="3"/>
      <c r="AR88" s="3"/>
      <c r="AS88" s="3"/>
    </row>
    <row r="89" spans="21:45" ht="12.75">
      <c r="U89" s="3"/>
      <c r="V89" s="376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76"/>
      <c r="AK89" s="3"/>
      <c r="AL89" s="3"/>
      <c r="AM89" s="3"/>
      <c r="AN89" s="3"/>
      <c r="AO89" s="3"/>
      <c r="AP89" s="376"/>
      <c r="AQ89" s="3"/>
      <c r="AR89" s="3"/>
      <c r="AS89" s="3"/>
    </row>
    <row r="90" spans="21:45" ht="12.75">
      <c r="U90" s="3"/>
      <c r="V90" s="376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76"/>
      <c r="AK90" s="3"/>
      <c r="AL90" s="3"/>
      <c r="AM90" s="3"/>
      <c r="AN90" s="3"/>
      <c r="AO90" s="3"/>
      <c r="AP90" s="376"/>
      <c r="AQ90" s="3"/>
      <c r="AR90" s="3"/>
      <c r="AS90" s="3"/>
    </row>
    <row r="91" spans="21:45" ht="12.75">
      <c r="U91" s="3"/>
      <c r="V91" s="376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76"/>
      <c r="AK91" s="3"/>
      <c r="AL91" s="3"/>
      <c r="AM91" s="3"/>
      <c r="AN91" s="3"/>
      <c r="AO91" s="3"/>
      <c r="AP91" s="376"/>
      <c r="AQ91" s="3"/>
      <c r="AR91" s="3"/>
      <c r="AS91" s="3"/>
    </row>
    <row r="92" spans="21:45" ht="12.75">
      <c r="U92" s="3"/>
      <c r="V92" s="376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76"/>
      <c r="AK92" s="3"/>
      <c r="AL92" s="3"/>
      <c r="AM92" s="3"/>
      <c r="AN92" s="3"/>
      <c r="AO92" s="3"/>
      <c r="AP92" s="376"/>
      <c r="AQ92" s="3"/>
      <c r="AR92" s="3"/>
      <c r="AS92" s="3"/>
    </row>
    <row r="93" spans="21:45" ht="12.75">
      <c r="U93" s="3"/>
      <c r="V93" s="376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76"/>
      <c r="AK93" s="3"/>
      <c r="AL93" s="3"/>
      <c r="AM93" s="3"/>
      <c r="AN93" s="3"/>
      <c r="AO93" s="3"/>
      <c r="AP93" s="376"/>
      <c r="AQ93" s="3"/>
      <c r="AR93" s="3"/>
      <c r="AS93" s="3"/>
    </row>
    <row r="94" spans="21:45" ht="12.75">
      <c r="U94" s="3"/>
      <c r="V94" s="376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76"/>
      <c r="AK94" s="3"/>
      <c r="AL94" s="3"/>
      <c r="AM94" s="3"/>
      <c r="AN94" s="3"/>
      <c r="AO94" s="3"/>
      <c r="AP94" s="376"/>
      <c r="AQ94" s="3"/>
      <c r="AR94" s="3"/>
      <c r="AS94" s="3"/>
    </row>
    <row r="95" spans="21:45" ht="12.75">
      <c r="U95" s="3"/>
      <c r="V95" s="376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76"/>
      <c r="AK95" s="3"/>
      <c r="AL95" s="3"/>
      <c r="AM95" s="3"/>
      <c r="AN95" s="3"/>
      <c r="AO95" s="3"/>
      <c r="AP95" s="376"/>
      <c r="AQ95" s="3"/>
      <c r="AR95" s="3"/>
      <c r="AS95" s="3"/>
    </row>
    <row r="96" spans="21:45" ht="12.75">
      <c r="U96" s="3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"/>
      <c r="AH96" s="3"/>
      <c r="AI96" s="3"/>
      <c r="AJ96" s="376"/>
      <c r="AK96" s="3"/>
      <c r="AL96" s="3"/>
      <c r="AM96" s="3"/>
      <c r="AN96" s="3"/>
      <c r="AO96" s="3"/>
      <c r="AP96" s="376"/>
      <c r="AQ96" s="3"/>
      <c r="AR96" s="3"/>
      <c r="AS96" s="3"/>
    </row>
    <row r="97" spans="21:45" ht="12.75"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76"/>
      <c r="AK97" s="376"/>
      <c r="AL97" s="376"/>
      <c r="AM97" s="3"/>
      <c r="AN97" s="3"/>
      <c r="AO97" s="3"/>
      <c r="AP97" s="376"/>
      <c r="AQ97" s="376"/>
      <c r="AR97" s="376"/>
      <c r="AS97" s="3"/>
    </row>
    <row r="98" spans="21:45" ht="12.75"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1:45" ht="12.75"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1:45" ht="12.75"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1:45" ht="12.75"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1:45" ht="12.75"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1:45" ht="12.75"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1:45" ht="12.75"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1:45" ht="12.75"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1:45" ht="12.75"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1:45" ht="12.75"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1:45" ht="12.75"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1:45" ht="12.75"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1:45" ht="12.75"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1:45" ht="12.75"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1:45" ht="12.75"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1:45" ht="12.75"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1:45" ht="12.75"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</sheetData>
  <sheetProtection/>
  <mergeCells count="25">
    <mergeCell ref="D7:E7"/>
    <mergeCell ref="M8:N8"/>
    <mergeCell ref="I4:J4"/>
    <mergeCell ref="I5:J5"/>
    <mergeCell ref="I7:J7"/>
    <mergeCell ref="I8:J8"/>
    <mergeCell ref="D8:E8"/>
    <mergeCell ref="G4:H4"/>
    <mergeCell ref="G5:H5"/>
    <mergeCell ref="M4:N4"/>
    <mergeCell ref="G7:H7"/>
    <mergeCell ref="O4:P8"/>
    <mergeCell ref="G8:H8"/>
    <mergeCell ref="I6:J6"/>
    <mergeCell ref="M5:N5"/>
    <mergeCell ref="M6:N6"/>
    <mergeCell ref="M7:N7"/>
    <mergeCell ref="Q4:T6"/>
    <mergeCell ref="Q7:R8"/>
    <mergeCell ref="S7:T7"/>
    <mergeCell ref="S8:T8"/>
    <mergeCell ref="D4:E4"/>
    <mergeCell ref="D5:E5"/>
    <mergeCell ref="D6:E6"/>
    <mergeCell ref="G6:H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C1">
      <selection activeCell="O6" sqref="O6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5"/>
      <c r="B1" s="402" t="s">
        <v>423</v>
      </c>
      <c r="C1" s="5"/>
      <c r="D1" s="5"/>
      <c r="E1" s="5"/>
      <c r="F1" s="5"/>
      <c r="G1" s="5"/>
      <c r="H1" s="340" t="s">
        <v>424</v>
      </c>
      <c r="I1" s="5"/>
      <c r="J1" s="5"/>
      <c r="K1" s="5"/>
      <c r="L1" s="5"/>
      <c r="M1" s="402" t="s">
        <v>425</v>
      </c>
      <c r="N1" s="5"/>
      <c r="O1" s="5"/>
      <c r="P1" s="5"/>
      <c r="Q1" s="403"/>
      <c r="R1" s="404"/>
      <c r="S1" s="404"/>
      <c r="T1" s="3"/>
      <c r="U1" s="3"/>
      <c r="V1" s="3"/>
      <c r="W1" s="3"/>
      <c r="X1" s="3"/>
      <c r="Y1" s="3"/>
      <c r="Z1" s="3"/>
      <c r="AA1" s="3"/>
      <c r="AB1" s="3"/>
      <c r="AC1" s="3"/>
      <c r="AD1" s="40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5.5" customHeight="1">
      <c r="A2" s="5"/>
      <c r="B2" s="405" t="s">
        <v>426</v>
      </c>
      <c r="C2" s="405" t="s">
        <v>2</v>
      </c>
      <c r="D2" s="405" t="s">
        <v>427</v>
      </c>
      <c r="E2" s="405" t="s">
        <v>428</v>
      </c>
      <c r="F2" s="5"/>
      <c r="G2" s="5"/>
      <c r="H2" s="405" t="s">
        <v>426</v>
      </c>
      <c r="I2" s="405" t="s">
        <v>2</v>
      </c>
      <c r="J2" s="405" t="s">
        <v>429</v>
      </c>
      <c r="K2" s="405" t="s">
        <v>430</v>
      </c>
      <c r="L2" s="5"/>
      <c r="M2" s="405" t="s">
        <v>426</v>
      </c>
      <c r="N2" s="405" t="s">
        <v>2</v>
      </c>
      <c r="O2" s="405" t="s">
        <v>428</v>
      </c>
      <c r="P2" s="5"/>
      <c r="Q2" s="137"/>
      <c r="R2" s="404"/>
      <c r="S2" s="40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9.75" customHeight="1">
      <c r="A3" s="5"/>
      <c r="B3" s="365">
        <v>1</v>
      </c>
      <c r="C3" s="365">
        <v>2</v>
      </c>
      <c r="D3" s="365">
        <v>3</v>
      </c>
      <c r="E3" s="365">
        <v>4</v>
      </c>
      <c r="F3" s="406"/>
      <c r="G3" s="406"/>
      <c r="H3" s="365">
        <v>1</v>
      </c>
      <c r="I3" s="365">
        <v>2</v>
      </c>
      <c r="J3" s="365">
        <v>3</v>
      </c>
      <c r="K3" s="365">
        <v>4</v>
      </c>
      <c r="L3" s="406"/>
      <c r="M3" s="365">
        <v>1</v>
      </c>
      <c r="N3" s="365">
        <v>2</v>
      </c>
      <c r="O3" s="365">
        <v>3</v>
      </c>
      <c r="P3" s="5"/>
      <c r="Q3" s="28"/>
      <c r="R3" s="28"/>
      <c r="S3" s="28"/>
      <c r="T3" s="28"/>
      <c r="U3" s="28"/>
      <c r="V3" s="28"/>
      <c r="W3" s="28"/>
      <c r="X3" s="407"/>
      <c r="Y3" s="407"/>
      <c r="Z3" s="407"/>
      <c r="AA3" s="407"/>
      <c r="AB3" s="407"/>
      <c r="AC3" s="3"/>
      <c r="AD3" s="28"/>
      <c r="AE3" s="28"/>
      <c r="AF3" s="28"/>
      <c r="AG3" s="28"/>
      <c r="AH3" s="28"/>
      <c r="AI3" s="28"/>
      <c r="AJ3" s="28"/>
      <c r="AK3" s="407"/>
      <c r="AL3" s="407"/>
      <c r="AM3" s="407"/>
      <c r="AN3" s="407"/>
      <c r="AO3" s="407"/>
      <c r="AP3" s="3"/>
    </row>
    <row r="4" spans="1:42" ht="15.75" customHeight="1">
      <c r="A4" s="5"/>
      <c r="B4" s="408" t="s">
        <v>431</v>
      </c>
      <c r="C4" s="409">
        <v>280</v>
      </c>
      <c r="D4" s="410"/>
      <c r="E4" s="405"/>
      <c r="F4" s="5"/>
      <c r="G4" s="5"/>
      <c r="H4" s="411" t="s">
        <v>432</v>
      </c>
      <c r="I4" s="409"/>
      <c r="J4" s="412">
        <f>J5+J7+J12+J11+J8</f>
        <v>0</v>
      </c>
      <c r="K4" s="412">
        <f>K5+K7+K8+K11+K12+K10</f>
        <v>0</v>
      </c>
      <c r="L4" s="5"/>
      <c r="M4" s="408" t="s">
        <v>433</v>
      </c>
      <c r="N4" s="409">
        <v>640</v>
      </c>
      <c r="O4" s="413"/>
      <c r="P4" s="5"/>
      <c r="Q4" s="404"/>
      <c r="R4" s="404"/>
      <c r="S4" s="404"/>
      <c r="T4" s="3"/>
      <c r="U4" s="3"/>
      <c r="V4" s="3"/>
      <c r="W4" s="3"/>
      <c r="X4" s="3"/>
      <c r="Y4" s="3"/>
      <c r="Z4" s="3"/>
      <c r="AA4" s="3"/>
      <c r="AB4" s="3"/>
      <c r="AC4" s="3"/>
      <c r="AD4" s="404"/>
      <c r="AE4" s="404"/>
      <c r="AF4" s="404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2" customHeight="1">
      <c r="A5" s="5"/>
      <c r="B5" s="408" t="s">
        <v>434</v>
      </c>
      <c r="C5" s="409">
        <v>290</v>
      </c>
      <c r="D5" s="380"/>
      <c r="E5" s="414"/>
      <c r="F5" s="399"/>
      <c r="G5" s="5"/>
      <c r="H5" s="370" t="s">
        <v>435</v>
      </c>
      <c r="I5" s="409">
        <v>440</v>
      </c>
      <c r="J5" s="405"/>
      <c r="K5" s="405"/>
      <c r="L5" s="5"/>
      <c r="M5" s="408" t="s">
        <v>436</v>
      </c>
      <c r="N5" s="409">
        <v>650</v>
      </c>
      <c r="O5" s="140">
        <v>68</v>
      </c>
      <c r="P5" s="5"/>
      <c r="Q5" s="404"/>
      <c r="R5" s="404"/>
      <c r="S5" s="404"/>
      <c r="T5" s="3"/>
      <c r="U5" s="3"/>
      <c r="V5" s="3"/>
      <c r="W5" s="3"/>
      <c r="X5" s="3"/>
      <c r="Y5" s="3"/>
      <c r="Z5" s="3"/>
      <c r="AA5" s="3"/>
      <c r="AB5" s="3"/>
      <c r="AC5" s="3"/>
      <c r="AD5" s="404"/>
      <c r="AE5" s="404"/>
      <c r="AF5" s="404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24" customHeight="1">
      <c r="A6" s="5"/>
      <c r="B6" s="408" t="s">
        <v>437</v>
      </c>
      <c r="C6" s="409">
        <v>300</v>
      </c>
      <c r="D6" s="380"/>
      <c r="E6" s="414"/>
      <c r="F6" s="5"/>
      <c r="G6" s="5"/>
      <c r="H6" s="370" t="s">
        <v>438</v>
      </c>
      <c r="I6" s="409">
        <v>450</v>
      </c>
      <c r="J6" s="405"/>
      <c r="K6" s="405"/>
      <c r="L6" s="5"/>
      <c r="M6" s="408" t="s">
        <v>439</v>
      </c>
      <c r="N6" s="409">
        <v>660</v>
      </c>
      <c r="O6" s="140"/>
      <c r="P6" s="5"/>
      <c r="Q6" s="137"/>
      <c r="R6" s="404"/>
      <c r="S6" s="40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3.5" customHeight="1">
      <c r="A7" s="5"/>
      <c r="B7" s="408" t="s">
        <v>440</v>
      </c>
      <c r="C7" s="409">
        <v>310</v>
      </c>
      <c r="D7" s="380"/>
      <c r="E7" s="414"/>
      <c r="F7" s="5"/>
      <c r="G7" s="5"/>
      <c r="H7" s="370" t="s">
        <v>441</v>
      </c>
      <c r="I7" s="409">
        <v>460</v>
      </c>
      <c r="J7" s="405"/>
      <c r="K7" s="405"/>
      <c r="L7" s="5"/>
      <c r="M7" s="408" t="s">
        <v>442</v>
      </c>
      <c r="N7" s="409">
        <v>670</v>
      </c>
      <c r="O7" s="140"/>
      <c r="P7" s="5"/>
      <c r="Q7" s="404"/>
      <c r="R7" s="404"/>
      <c r="S7" s="40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21" customHeight="1">
      <c r="A8" s="5"/>
      <c r="B8" s="408" t="s">
        <v>443</v>
      </c>
      <c r="C8" s="409">
        <v>320</v>
      </c>
      <c r="D8" s="380"/>
      <c r="E8" s="414"/>
      <c r="F8" s="5"/>
      <c r="G8" s="5"/>
      <c r="H8" s="415" t="s">
        <v>444</v>
      </c>
      <c r="I8" s="416">
        <v>470</v>
      </c>
      <c r="J8" s="417"/>
      <c r="K8" s="417"/>
      <c r="L8" s="5"/>
      <c r="M8" s="408" t="s">
        <v>445</v>
      </c>
      <c r="N8" s="409">
        <v>680</v>
      </c>
      <c r="O8" s="140"/>
      <c r="P8" s="5"/>
      <c r="Q8" s="404"/>
      <c r="R8" s="404"/>
      <c r="S8" s="40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3.5" customHeight="1">
      <c r="A9" s="5"/>
      <c r="B9" s="408" t="s">
        <v>446</v>
      </c>
      <c r="C9" s="409">
        <v>330</v>
      </c>
      <c r="D9" s="380">
        <v>1800</v>
      </c>
      <c r="E9" s="418"/>
      <c r="F9" s="5"/>
      <c r="G9" s="5"/>
      <c r="H9" s="419"/>
      <c r="I9" s="416"/>
      <c r="J9" s="417"/>
      <c r="K9" s="420"/>
      <c r="L9" s="5"/>
      <c r="M9" s="408"/>
      <c r="N9" s="409"/>
      <c r="O9" s="140"/>
      <c r="P9" s="5"/>
      <c r="Q9" s="404"/>
      <c r="R9" s="404"/>
      <c r="S9" s="40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 customHeight="1">
      <c r="A10" s="5"/>
      <c r="B10" s="408" t="s">
        <v>447</v>
      </c>
      <c r="C10" s="409"/>
      <c r="D10" s="414"/>
      <c r="E10" s="418"/>
      <c r="F10" s="5"/>
      <c r="G10" s="5"/>
      <c r="H10" s="419" t="s">
        <v>448</v>
      </c>
      <c r="I10" s="416"/>
      <c r="J10" s="417"/>
      <c r="K10" s="420"/>
      <c r="L10" s="5"/>
      <c r="M10" s="408" t="s">
        <v>449</v>
      </c>
      <c r="N10" s="409">
        <v>690</v>
      </c>
      <c r="O10" s="421">
        <f>SUM(O4:O8)</f>
        <v>68</v>
      </c>
      <c r="P10" s="5"/>
      <c r="Q10" s="404"/>
      <c r="R10" s="404"/>
      <c r="S10" s="40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25.5" customHeight="1">
      <c r="A11" s="5"/>
      <c r="B11" s="408" t="s">
        <v>449</v>
      </c>
      <c r="C11" s="409">
        <v>340</v>
      </c>
      <c r="D11" s="422">
        <f>SUM(D4:D10)</f>
        <v>1800</v>
      </c>
      <c r="E11" s="422">
        <f>SUM(E4:E10)</f>
        <v>0</v>
      </c>
      <c r="F11" s="423" t="s">
        <v>450</v>
      </c>
      <c r="G11" s="5"/>
      <c r="H11" s="424" t="s">
        <v>451</v>
      </c>
      <c r="I11" s="425">
        <v>480</v>
      </c>
      <c r="J11" s="426"/>
      <c r="K11" s="427"/>
      <c r="L11" s="5"/>
      <c r="M11" s="401" t="s">
        <v>452</v>
      </c>
      <c r="N11" s="401"/>
      <c r="O11" s="401"/>
      <c r="P11" s="5"/>
      <c r="Q11" s="404"/>
      <c r="R11" s="404"/>
      <c r="S11" s="40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 customHeight="1">
      <c r="A12" s="5"/>
      <c r="B12" s="428"/>
      <c r="C12" s="429"/>
      <c r="D12" s="430"/>
      <c r="E12" s="389"/>
      <c r="F12" s="5"/>
      <c r="G12" s="5"/>
      <c r="H12" s="431" t="s">
        <v>453</v>
      </c>
      <c r="I12" s="425">
        <v>490</v>
      </c>
      <c r="J12" s="426"/>
      <c r="K12" s="426"/>
      <c r="L12" s="5"/>
      <c r="M12" s="401" t="s">
        <v>454</v>
      </c>
      <c r="N12" s="401"/>
      <c r="O12" s="401"/>
      <c r="P12" s="5"/>
      <c r="Q12" s="404"/>
      <c r="R12" s="432"/>
      <c r="S12" s="40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 customHeight="1">
      <c r="A13" s="5"/>
      <c r="B13" s="433" t="s">
        <v>455</v>
      </c>
      <c r="C13" s="5"/>
      <c r="D13" s="434"/>
      <c r="E13" s="5"/>
      <c r="F13" s="5"/>
      <c r="G13" s="5"/>
      <c r="H13" s="431" t="s">
        <v>456</v>
      </c>
      <c r="I13" s="425">
        <v>491</v>
      </c>
      <c r="J13" s="426" t="s">
        <v>457</v>
      </c>
      <c r="K13" s="426"/>
      <c r="L13" s="5"/>
      <c r="M13" s="401" t="s">
        <v>458</v>
      </c>
      <c r="N13" s="401" t="s">
        <v>459</v>
      </c>
      <c r="O13" s="435"/>
      <c r="P13" s="5"/>
      <c r="Q13" s="404"/>
      <c r="R13" s="432"/>
      <c r="S13" s="40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 customHeight="1">
      <c r="A14" s="5"/>
      <c r="B14" s="395" t="s">
        <v>460</v>
      </c>
      <c r="D14" s="5" t="s">
        <v>461</v>
      </c>
      <c r="E14" s="12"/>
      <c r="F14" s="5"/>
      <c r="G14" s="5"/>
      <c r="H14" s="431" t="s">
        <v>462</v>
      </c>
      <c r="I14" s="425">
        <v>492</v>
      </c>
      <c r="J14" s="426" t="s">
        <v>457</v>
      </c>
      <c r="K14" s="426"/>
      <c r="L14" s="5"/>
      <c r="O14" s="436"/>
      <c r="P14" s="5"/>
      <c r="Q14" s="404"/>
      <c r="R14" s="432"/>
      <c r="S14" s="40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 customHeight="1">
      <c r="A15" s="5"/>
      <c r="B15" s="395" t="s">
        <v>463</v>
      </c>
      <c r="D15" s="5" t="s">
        <v>464</v>
      </c>
      <c r="E15" s="12"/>
      <c r="F15" s="5"/>
      <c r="G15" s="5"/>
      <c r="H15" s="431"/>
      <c r="I15" s="425"/>
      <c r="J15" s="426"/>
      <c r="K15" s="426"/>
      <c r="L15" s="5"/>
      <c r="M15" s="401"/>
      <c r="N15" s="401"/>
      <c r="O15" s="436"/>
      <c r="P15" s="5"/>
      <c r="Q15" s="404"/>
      <c r="R15" s="432"/>
      <c r="S15" s="40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24.75" customHeight="1">
      <c r="A16" s="5"/>
      <c r="B16" s="340" t="s">
        <v>465</v>
      </c>
      <c r="C16" s="5"/>
      <c r="D16" s="5"/>
      <c r="E16" s="5"/>
      <c r="F16" s="5"/>
      <c r="G16" s="5"/>
      <c r="H16" s="411" t="s">
        <v>466</v>
      </c>
      <c r="I16" s="409"/>
      <c r="J16" s="405"/>
      <c r="K16" s="405"/>
      <c r="L16" s="5"/>
      <c r="N16" s="401"/>
      <c r="O16" s="401"/>
      <c r="P16" s="5"/>
      <c r="Q16" s="40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 customHeight="1">
      <c r="A17" s="5"/>
      <c r="B17" s="417" t="s">
        <v>426</v>
      </c>
      <c r="C17" s="437" t="s">
        <v>2</v>
      </c>
      <c r="D17" s="417" t="s">
        <v>427</v>
      </c>
      <c r="E17" s="438" t="s">
        <v>467</v>
      </c>
      <c r="F17" s="439" t="s">
        <v>468</v>
      </c>
      <c r="G17" s="5"/>
      <c r="H17" s="370" t="s">
        <v>469</v>
      </c>
      <c r="I17" s="409">
        <v>500</v>
      </c>
      <c r="J17" s="405"/>
      <c r="K17" s="405"/>
      <c r="L17" s="5"/>
      <c r="M17" s="401"/>
      <c r="P17" s="5"/>
      <c r="Q17" s="40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21.75" customHeight="1">
      <c r="A18" s="5"/>
      <c r="B18" s="426"/>
      <c r="C18" s="440"/>
      <c r="D18" s="426"/>
      <c r="E18" s="441" t="s">
        <v>470</v>
      </c>
      <c r="F18" s="442" t="s">
        <v>471</v>
      </c>
      <c r="G18" s="5"/>
      <c r="H18" s="370" t="s">
        <v>472</v>
      </c>
      <c r="I18" s="409">
        <v>510</v>
      </c>
      <c r="J18" s="405"/>
      <c r="K18" s="405"/>
      <c r="L18" s="5"/>
      <c r="M18" s="5"/>
      <c r="N18" s="5"/>
      <c r="O18" s="5"/>
      <c r="P18" s="5"/>
      <c r="Q18" s="40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 customHeight="1">
      <c r="A19" s="5"/>
      <c r="B19" s="426">
        <v>1</v>
      </c>
      <c r="C19" s="426">
        <v>2</v>
      </c>
      <c r="D19" s="426">
        <v>3</v>
      </c>
      <c r="E19" s="405">
        <v>4</v>
      </c>
      <c r="F19" s="405">
        <v>5</v>
      </c>
      <c r="G19" s="5"/>
      <c r="H19" s="370" t="s">
        <v>473</v>
      </c>
      <c r="I19" s="409">
        <v>520</v>
      </c>
      <c r="J19" s="405"/>
      <c r="K19" s="405"/>
      <c r="L19" s="5"/>
      <c r="M19" s="5"/>
      <c r="N19" s="5"/>
      <c r="O19" s="5"/>
      <c r="P19" s="5"/>
      <c r="Q19" s="40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25.5" customHeight="1">
      <c r="A20" s="5"/>
      <c r="B20" s="443" t="s">
        <v>474</v>
      </c>
      <c r="C20" s="409"/>
      <c r="D20" s="422">
        <f>SUM(D21:D23)</f>
        <v>0</v>
      </c>
      <c r="E20" s="422">
        <f>SUM(E21:E23)</f>
        <v>0</v>
      </c>
      <c r="F20" s="422">
        <f>SUM(F21:F23)</f>
        <v>0</v>
      </c>
      <c r="G20" s="5"/>
      <c r="H20" s="411" t="s">
        <v>475</v>
      </c>
      <c r="I20" s="409"/>
      <c r="J20" s="405"/>
      <c r="K20" s="405"/>
      <c r="L20" s="5"/>
      <c r="M20" s="5"/>
      <c r="N20" s="5"/>
      <c r="O20" s="5"/>
      <c r="P20" s="5"/>
      <c r="Q20" s="40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2.75">
      <c r="A21" s="5"/>
      <c r="B21" s="408" t="s">
        <v>469</v>
      </c>
      <c r="C21" s="409">
        <v>350</v>
      </c>
      <c r="D21" s="405"/>
      <c r="E21" s="405"/>
      <c r="F21" s="405"/>
      <c r="G21" s="5"/>
      <c r="H21" s="370" t="s">
        <v>476</v>
      </c>
      <c r="I21" s="409">
        <v>530</v>
      </c>
      <c r="J21" s="405"/>
      <c r="K21" s="405" t="s">
        <v>457</v>
      </c>
      <c r="L21" s="5"/>
      <c r="M21" s="5"/>
      <c r="N21" s="5"/>
      <c r="O21" s="5"/>
      <c r="P21" s="5"/>
      <c r="Q21" s="40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 customHeight="1">
      <c r="A22" s="5"/>
      <c r="B22" s="408" t="s">
        <v>472</v>
      </c>
      <c r="C22" s="409">
        <v>360</v>
      </c>
      <c r="D22" s="405"/>
      <c r="E22" s="405"/>
      <c r="F22" s="405"/>
      <c r="G22" s="5"/>
      <c r="H22" s="370" t="s">
        <v>477</v>
      </c>
      <c r="I22" s="409">
        <v>540</v>
      </c>
      <c r="J22" s="405" t="s">
        <v>457</v>
      </c>
      <c r="K22" s="405"/>
      <c r="L22" s="5"/>
      <c r="M22" s="5"/>
      <c r="N22" s="5"/>
      <c r="O22" s="5"/>
      <c r="P22" s="5"/>
      <c r="Q22" s="40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3.5" customHeight="1">
      <c r="A23" s="5"/>
      <c r="B23" s="408" t="s">
        <v>473</v>
      </c>
      <c r="C23" s="409">
        <v>370</v>
      </c>
      <c r="D23" s="405"/>
      <c r="E23" s="405"/>
      <c r="F23" s="405"/>
      <c r="G23" s="5"/>
      <c r="H23" s="370" t="s">
        <v>478</v>
      </c>
      <c r="I23" s="409">
        <v>550</v>
      </c>
      <c r="J23" s="405"/>
      <c r="K23" s="405"/>
      <c r="L23" s="5"/>
      <c r="M23" s="5"/>
      <c r="N23" s="5"/>
      <c r="O23" s="5"/>
      <c r="P23" s="5"/>
      <c r="Q23" s="40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3.5" customHeight="1">
      <c r="A24" s="5"/>
      <c r="B24" s="443" t="s">
        <v>479</v>
      </c>
      <c r="C24" s="409"/>
      <c r="D24" s="422">
        <f>SUM(D26:D29)</f>
        <v>0</v>
      </c>
      <c r="E24" s="422">
        <f>SUM(E26:E29)</f>
        <v>0</v>
      </c>
      <c r="F24" s="422">
        <f>SUM(F26:F29)</f>
        <v>0</v>
      </c>
      <c r="G24" s="5"/>
      <c r="H24" s="370" t="s">
        <v>480</v>
      </c>
      <c r="I24" s="409">
        <v>560</v>
      </c>
      <c r="J24" s="405"/>
      <c r="K24" s="405"/>
      <c r="L24" s="5"/>
      <c r="M24" s="5"/>
      <c r="N24" s="5"/>
      <c r="O24" s="5"/>
      <c r="P24" s="5"/>
      <c r="Q24" s="40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3.5" customHeight="1">
      <c r="A25" s="5"/>
      <c r="B25" s="408" t="s">
        <v>481</v>
      </c>
      <c r="C25" s="409"/>
      <c r="D25" s="405"/>
      <c r="E25" s="405"/>
      <c r="F25" s="405"/>
      <c r="G25" s="5"/>
      <c r="H25" s="411" t="s">
        <v>482</v>
      </c>
      <c r="I25" s="409"/>
      <c r="J25" s="405"/>
      <c r="K25" s="405"/>
      <c r="L25" s="5"/>
      <c r="M25" s="5"/>
      <c r="N25" s="5"/>
      <c r="O25" s="5"/>
      <c r="P25" s="5"/>
      <c r="Q25" s="40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5" customHeight="1">
      <c r="A26" s="5"/>
      <c r="B26" s="408" t="s">
        <v>483</v>
      </c>
      <c r="C26" s="409">
        <v>380</v>
      </c>
      <c r="D26" s="405"/>
      <c r="E26" s="405"/>
      <c r="F26" s="405"/>
      <c r="G26" s="5"/>
      <c r="H26" s="370" t="s">
        <v>484</v>
      </c>
      <c r="I26" s="409">
        <v>570</v>
      </c>
      <c r="J26" s="405"/>
      <c r="K26" s="405"/>
      <c r="L26" s="5"/>
      <c r="M26" s="5"/>
      <c r="N26" s="5"/>
      <c r="O26" s="5"/>
      <c r="P26" s="5"/>
      <c r="Q26" s="40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3.5" customHeight="1">
      <c r="A27" s="5"/>
      <c r="B27" s="408" t="s">
        <v>485</v>
      </c>
      <c r="C27" s="409">
        <v>390</v>
      </c>
      <c r="D27" s="405"/>
      <c r="E27" s="405"/>
      <c r="F27" s="405"/>
      <c r="G27" s="5"/>
      <c r="H27" s="370" t="s">
        <v>486</v>
      </c>
      <c r="I27" s="409">
        <v>580</v>
      </c>
      <c r="J27" s="405"/>
      <c r="K27" s="405"/>
      <c r="L27" s="5"/>
      <c r="M27" s="5"/>
      <c r="N27" s="5"/>
      <c r="O27" s="5"/>
      <c r="P27" s="5"/>
      <c r="Q27" s="40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3.5" customHeight="1">
      <c r="A28" s="5"/>
      <c r="B28" s="408" t="s">
        <v>487</v>
      </c>
      <c r="C28" s="409">
        <v>400</v>
      </c>
      <c r="D28" s="405"/>
      <c r="E28" s="405"/>
      <c r="F28" s="405"/>
      <c r="G28" s="5"/>
      <c r="H28" s="370" t="s">
        <v>488</v>
      </c>
      <c r="I28" s="409">
        <v>590</v>
      </c>
      <c r="J28" s="405"/>
      <c r="K28" s="405"/>
      <c r="L28" s="5"/>
      <c r="M28" s="5"/>
      <c r="N28" s="5"/>
      <c r="O28" s="5"/>
      <c r="P28" s="5"/>
      <c r="Q28" s="40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2.75" customHeight="1">
      <c r="A29" s="5"/>
      <c r="B29" s="408" t="s">
        <v>489</v>
      </c>
      <c r="C29" s="409">
        <v>410</v>
      </c>
      <c r="D29" s="405"/>
      <c r="E29" s="405"/>
      <c r="F29" s="405"/>
      <c r="G29" s="5"/>
      <c r="H29" s="370" t="s">
        <v>490</v>
      </c>
      <c r="I29" s="409">
        <v>600</v>
      </c>
      <c r="J29" s="405"/>
      <c r="K29" s="405"/>
      <c r="L29" s="5"/>
      <c r="M29" s="5"/>
      <c r="N29" s="5"/>
      <c r="O29" s="5"/>
      <c r="P29" s="5"/>
      <c r="Q29" s="40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4.25" customHeight="1">
      <c r="A30" s="5"/>
      <c r="B30" s="408" t="s">
        <v>491</v>
      </c>
      <c r="C30" s="409">
        <v>420</v>
      </c>
      <c r="D30" s="422">
        <f>D24+D20</f>
        <v>0</v>
      </c>
      <c r="E30" s="422">
        <f>E24+E20</f>
        <v>0</v>
      </c>
      <c r="F30" s="422">
        <f>F24+F20</f>
        <v>0</v>
      </c>
      <c r="G30" s="5"/>
      <c r="H30" s="370" t="s">
        <v>492</v>
      </c>
      <c r="I30" s="409">
        <v>610</v>
      </c>
      <c r="J30" s="409"/>
      <c r="K30" s="405" t="s">
        <v>457</v>
      </c>
      <c r="L30" s="5"/>
      <c r="M30" s="5"/>
      <c r="N30" s="5"/>
      <c r="O30" s="5"/>
      <c r="P30" s="5"/>
      <c r="Q30" s="40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3.5" customHeight="1">
      <c r="A31" s="5"/>
      <c r="B31" s="444"/>
      <c r="C31" s="5"/>
      <c r="D31" s="5"/>
      <c r="E31" s="5"/>
      <c r="F31" s="5"/>
      <c r="G31" s="5"/>
      <c r="H31" s="370" t="s">
        <v>493</v>
      </c>
      <c r="I31" s="409">
        <v>620</v>
      </c>
      <c r="J31" s="405" t="s">
        <v>457</v>
      </c>
      <c r="K31" s="409"/>
      <c r="L31" s="5"/>
      <c r="M31" s="5"/>
      <c r="N31" s="5"/>
      <c r="O31" s="5"/>
      <c r="P31" s="5"/>
      <c r="Q31" s="40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.75" customHeight="1">
      <c r="A32" s="5"/>
      <c r="B32" s="429" t="s">
        <v>494</v>
      </c>
      <c r="C32" s="5"/>
      <c r="D32" s="5"/>
      <c r="E32" s="5"/>
      <c r="F32" s="5"/>
      <c r="G32" s="5"/>
      <c r="H32" s="370" t="s">
        <v>495</v>
      </c>
      <c r="I32" s="409">
        <v>630</v>
      </c>
      <c r="J32" s="409"/>
      <c r="K32" s="409"/>
      <c r="L32" s="5"/>
      <c r="M32" s="5"/>
      <c r="N32" s="5"/>
      <c r="O32" s="5"/>
      <c r="P32" s="5"/>
      <c r="Q32" s="40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2.75">
      <c r="A33" s="5"/>
      <c r="B33" s="429" t="s">
        <v>496</v>
      </c>
      <c r="C33" s="5"/>
      <c r="D33" s="5"/>
      <c r="E33" s="429" t="s">
        <v>497</v>
      </c>
      <c r="F33" s="5"/>
      <c r="G33" s="5"/>
      <c r="H33" s="445"/>
      <c r="I33" s="5"/>
      <c r="J33" s="5"/>
      <c r="K33" s="5"/>
      <c r="L33" s="5"/>
      <c r="M33" s="5"/>
      <c r="N33" s="5"/>
      <c r="O33" s="5"/>
      <c r="P33" s="5"/>
      <c r="Q33" s="40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5"/>
      <c r="B34" s="429" t="s">
        <v>498</v>
      </c>
      <c r="C34" s="5"/>
      <c r="D34" s="429" t="s">
        <v>499</v>
      </c>
      <c r="E34" s="5"/>
      <c r="F34" s="5"/>
      <c r="G34" s="5"/>
      <c r="H34" s="429" t="s">
        <v>500</v>
      </c>
      <c r="I34" s="5"/>
      <c r="J34" s="5"/>
      <c r="K34" s="5"/>
      <c r="L34" s="5"/>
      <c r="M34" s="5"/>
      <c r="N34" s="5"/>
      <c r="O34" s="5"/>
      <c r="P34" s="5"/>
      <c r="Q34" s="40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5"/>
      <c r="B35" s="429" t="s">
        <v>501</v>
      </c>
      <c r="C35" s="429" t="s">
        <v>502</v>
      </c>
      <c r="D35" s="5"/>
      <c r="E35" s="5"/>
      <c r="F35" s="5"/>
      <c r="G35" s="5"/>
      <c r="H35" s="429" t="s">
        <v>503</v>
      </c>
      <c r="I35" s="5"/>
      <c r="J35" s="5"/>
      <c r="K35" s="5"/>
      <c r="L35" s="5"/>
      <c r="N35" s="446" t="s">
        <v>504</v>
      </c>
      <c r="O35" s="12"/>
      <c r="P35" s="5"/>
      <c r="Q35" s="40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>
      <c r="A36" s="5"/>
      <c r="B36" s="444"/>
      <c r="C36" s="5"/>
      <c r="D36" s="5"/>
      <c r="E36" s="5"/>
      <c r="F36" s="5"/>
      <c r="G36" s="5"/>
      <c r="H36" s="429" t="s">
        <v>505</v>
      </c>
      <c r="I36" s="5"/>
      <c r="J36" s="5"/>
      <c r="K36" s="5"/>
      <c r="L36" s="5"/>
      <c r="M36" s="5"/>
      <c r="N36" s="5"/>
      <c r="O36" s="5"/>
      <c r="P36" s="5"/>
      <c r="Q36" s="40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2.75">
      <c r="A37" s="5"/>
      <c r="B37" s="429" t="s">
        <v>506</v>
      </c>
      <c r="C37" s="5"/>
      <c r="D37" s="5"/>
      <c r="E37" s="5"/>
      <c r="F37" s="5"/>
      <c r="G37" s="5"/>
      <c r="H37" s="429" t="s">
        <v>507</v>
      </c>
      <c r="I37" s="5"/>
      <c r="J37" s="5"/>
      <c r="K37" s="5"/>
      <c r="L37" s="5"/>
      <c r="M37" s="5"/>
      <c r="N37" s="446" t="s">
        <v>508</v>
      </c>
      <c r="O37" s="447" t="s">
        <v>509</v>
      </c>
      <c r="P37" s="5"/>
      <c r="Q37" s="40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.75">
      <c r="A38" s="5"/>
      <c r="B38" s="429" t="s">
        <v>496</v>
      </c>
      <c r="C38" s="5"/>
      <c r="D38" s="5"/>
      <c r="E38" s="429" t="s">
        <v>510</v>
      </c>
      <c r="F38" s="5"/>
      <c r="G38" s="5"/>
      <c r="H38" s="429" t="s">
        <v>511</v>
      </c>
      <c r="N38" s="429"/>
      <c r="O38" s="42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2.75">
      <c r="A39" s="5"/>
      <c r="B39" s="429" t="s">
        <v>498</v>
      </c>
      <c r="C39" s="5"/>
      <c r="D39" s="429" t="s">
        <v>499</v>
      </c>
      <c r="E39" s="5"/>
      <c r="F39" s="5"/>
      <c r="G39" s="5"/>
      <c r="H39" s="5"/>
      <c r="I39" s="5"/>
      <c r="J39" s="5"/>
      <c r="K39" s="5"/>
      <c r="L39" s="5"/>
      <c r="M39" s="5"/>
      <c r="N39" s="429" t="s">
        <v>512</v>
      </c>
      <c r="O39" s="44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2.75">
      <c r="A40" s="5"/>
      <c r="B40" s="429" t="s">
        <v>513</v>
      </c>
      <c r="C40" s="429" t="s">
        <v>514</v>
      </c>
      <c r="D40" s="5"/>
      <c r="E40" s="5"/>
      <c r="F40" s="5"/>
      <c r="G40" s="5"/>
      <c r="H40" s="5"/>
      <c r="I40" s="5"/>
      <c r="J40" s="5"/>
      <c r="K40" s="5"/>
      <c r="L40" s="5"/>
      <c r="M40" s="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2.75">
      <c r="A41" s="5"/>
      <c r="G41" s="5"/>
      <c r="H41" s="5"/>
      <c r="I41" s="5"/>
      <c r="J41" s="5"/>
      <c r="K41" s="5"/>
      <c r="L41" s="5"/>
      <c r="M41" s="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.75">
      <c r="A42" s="5"/>
      <c r="G42" s="5"/>
      <c r="H42" s="5"/>
      <c r="I42" s="5"/>
      <c r="J42" s="5"/>
      <c r="K42" s="5"/>
      <c r="L42" s="5"/>
      <c r="M42" s="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>
      <c r="A43" s="5"/>
      <c r="B43" s="40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>
      <c r="A44" s="5"/>
      <c r="B44" s="44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5"/>
      <c r="B45" s="44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5"/>
      <c r="B46" s="40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s="5"/>
      <c r="B47" s="40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2.75">
      <c r="A48" s="5"/>
      <c r="B48" s="44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2.75">
      <c r="A49" s="5"/>
      <c r="B49" s="44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2.75">
      <c r="A50" s="5"/>
      <c r="B50" s="44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2.75">
      <c r="A51" s="5"/>
      <c r="B51" s="39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2.75">
      <c r="A52" s="5"/>
      <c r="L52" s="5"/>
      <c r="M52" s="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25.5" customHeight="1">
      <c r="A53" s="5"/>
      <c r="L53" s="5"/>
      <c r="M53" s="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2.75">
      <c r="A54" s="5"/>
      <c r="L54" s="5"/>
      <c r="M54" s="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2.75">
      <c r="A55" s="5"/>
      <c r="L55" s="5"/>
      <c r="M55" s="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2.75">
      <c r="A56" s="5"/>
      <c r="L56" s="5"/>
      <c r="M56" s="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2.75">
      <c r="A57" s="5"/>
      <c r="L57" s="5"/>
      <c r="M57" s="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2.75">
      <c r="A58" s="5"/>
      <c r="L58" s="5"/>
      <c r="M58" s="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2.75">
      <c r="A59" s="5"/>
      <c r="L59" s="5"/>
      <c r="M59" s="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2.75">
      <c r="A60" s="5"/>
      <c r="L60" s="5"/>
      <c r="M60" s="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2.75">
      <c r="A61" s="5"/>
      <c r="L61" s="5"/>
      <c r="M61" s="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2.75">
      <c r="A62" s="5"/>
      <c r="L62" s="5"/>
      <c r="M62" s="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>
      <c r="A63" s="5"/>
      <c r="L63" s="5"/>
      <c r="M63" s="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2.75">
      <c r="A64" s="5"/>
      <c r="L64" s="5"/>
      <c r="M64" s="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13" ht="12.75">
      <c r="A65" s="5"/>
      <c r="L65" s="5"/>
      <c r="M65" s="5"/>
    </row>
    <row r="66" spans="1:13" ht="12.75">
      <c r="A66" s="5"/>
      <c r="L66" s="5"/>
      <c r="M66" s="5"/>
    </row>
    <row r="67" spans="1:13" ht="12.75">
      <c r="A67" s="5"/>
      <c r="L67" s="5"/>
      <c r="M67" s="5"/>
    </row>
    <row r="68" spans="1:13" ht="12.75">
      <c r="A68" s="5"/>
      <c r="L68" s="5"/>
      <c r="M68" s="5"/>
    </row>
    <row r="69" spans="1:13" ht="12.75">
      <c r="A69" s="5"/>
      <c r="L69" s="5"/>
      <c r="M69" s="5"/>
    </row>
    <row r="70" spans="1:13" ht="12.75">
      <c r="A70" s="5"/>
      <c r="L70" s="5"/>
      <c r="M70" s="5"/>
    </row>
    <row r="71" spans="1:13" ht="12.75">
      <c r="A71" s="5"/>
      <c r="L71" s="5"/>
      <c r="M71" s="5"/>
    </row>
    <row r="72" spans="1:13" ht="12.75">
      <c r="A72" s="5"/>
      <c r="L72" s="5"/>
      <c r="M72" s="5"/>
    </row>
    <row r="73" spans="1:13" ht="12.75">
      <c r="A73" s="5"/>
      <c r="L73" s="5"/>
      <c r="M73" s="5"/>
    </row>
    <row r="74" spans="1:13" ht="12.75">
      <c r="A74" s="5"/>
      <c r="L74" s="5"/>
      <c r="M74" s="5"/>
    </row>
    <row r="75" spans="1:13" ht="12.75">
      <c r="A75" s="5"/>
      <c r="L75" s="5"/>
      <c r="M75" s="5"/>
    </row>
    <row r="76" spans="1:13" ht="12.75">
      <c r="A76" s="5"/>
      <c r="L76" s="5"/>
      <c r="M76" s="5"/>
    </row>
    <row r="77" spans="1:13" ht="12.75">
      <c r="A77" s="5"/>
      <c r="L77" s="5"/>
      <c r="M77" s="5"/>
    </row>
    <row r="78" spans="1:13" ht="12.75">
      <c r="A78" s="5"/>
      <c r="L78" s="5"/>
      <c r="M78" s="5"/>
    </row>
    <row r="79" spans="1:13" ht="12.75">
      <c r="A79" s="5"/>
      <c r="L79" s="5"/>
      <c r="M79" s="5"/>
    </row>
    <row r="80" spans="1:13" ht="12.75">
      <c r="A80" s="5"/>
      <c r="L80" s="5"/>
      <c r="M80" s="5"/>
    </row>
    <row r="81" spans="1:13" ht="12.75">
      <c r="A81" s="5"/>
      <c r="L81" s="5"/>
      <c r="M81" s="5"/>
    </row>
    <row r="82" spans="1:13" ht="12.75">
      <c r="A82" s="5"/>
      <c r="L82" s="5"/>
      <c r="M82" s="5"/>
    </row>
    <row r="83" spans="1:13" ht="12.75">
      <c r="A83" s="5"/>
      <c r="L83" s="5"/>
      <c r="M83" s="5"/>
    </row>
    <row r="84" spans="1:13" ht="12.75">
      <c r="A84" s="5"/>
      <c r="L84" s="5"/>
      <c r="M84" s="5"/>
    </row>
    <row r="85" spans="1:13" ht="12.75">
      <c r="A85" s="5"/>
      <c r="I85" s="5"/>
      <c r="J85" s="5"/>
      <c r="K85" s="5"/>
      <c r="L85" s="5"/>
      <c r="M85" s="5"/>
    </row>
    <row r="86" spans="1:13" ht="12.75">
      <c r="A86" s="5"/>
      <c r="I86" s="5"/>
      <c r="J86" s="5"/>
      <c r="K86" s="5"/>
      <c r="L86" s="5"/>
      <c r="M86" s="5"/>
    </row>
    <row r="87" spans="1:13" ht="12.75">
      <c r="A87" s="5"/>
      <c r="I87" s="5"/>
      <c r="J87" s="5"/>
      <c r="K87" s="5"/>
      <c r="L87" s="5"/>
      <c r="M87" s="5"/>
    </row>
    <row r="88" spans="1:13" ht="12.75">
      <c r="A88" s="5"/>
      <c r="I88" s="5"/>
      <c r="J88" s="5"/>
      <c r="K88" s="5"/>
      <c r="L88" s="5"/>
      <c r="M88" s="5"/>
    </row>
    <row r="89" spans="1:13" ht="12.75">
      <c r="A89" s="5"/>
      <c r="I89" s="5"/>
      <c r="J89" s="5"/>
      <c r="K89" s="5"/>
      <c r="L89" s="5"/>
      <c r="M89" s="5"/>
    </row>
    <row r="90" spans="1:13" ht="12.75">
      <c r="A90" s="5"/>
      <c r="I90" s="5"/>
      <c r="J90" s="5"/>
      <c r="K90" s="5"/>
      <c r="L90" s="5"/>
      <c r="M90" s="5"/>
    </row>
    <row r="91" spans="1:13" ht="12.75">
      <c r="A91" s="5"/>
      <c r="I91" s="5"/>
      <c r="J91" s="5"/>
      <c r="K91" s="5"/>
      <c r="L91" s="5"/>
      <c r="M91" s="5"/>
    </row>
    <row r="92" spans="1:13" ht="12.75">
      <c r="A92" s="5"/>
      <c r="I92" s="5"/>
      <c r="J92" s="5"/>
      <c r="K92" s="5"/>
      <c r="L92" s="5"/>
      <c r="M92" s="5"/>
    </row>
    <row r="93" spans="1:13" ht="12.75">
      <c r="A93" s="5"/>
      <c r="I93" s="5"/>
      <c r="J93" s="5"/>
      <c r="K93" s="5"/>
      <c r="L93" s="5"/>
      <c r="M93" s="5"/>
    </row>
    <row r="94" spans="1:13" ht="12.75">
      <c r="A94" s="5"/>
      <c r="I94" s="5"/>
      <c r="J94" s="5"/>
      <c r="K94" s="5"/>
      <c r="L94" s="5"/>
      <c r="M94" s="5"/>
    </row>
    <row r="95" spans="1:13" ht="12.75">
      <c r="A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A13">
      <selection activeCell="K24" sqref="K24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5" t="s">
        <v>515</v>
      </c>
    </row>
    <row r="2" spans="2:13" ht="16.5" customHeight="1">
      <c r="B2" s="450" t="s">
        <v>516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2" customHeight="1">
      <c r="B3" s="572"/>
      <c r="C3" s="451" t="s">
        <v>4</v>
      </c>
      <c r="D3" s="572" t="s">
        <v>517</v>
      </c>
      <c r="E3" s="453" t="s">
        <v>518</v>
      </c>
      <c r="F3" s="454" t="s">
        <v>519</v>
      </c>
      <c r="G3" s="574"/>
      <c r="H3" s="451" t="s">
        <v>520</v>
      </c>
      <c r="I3" s="570" t="s">
        <v>521</v>
      </c>
      <c r="J3" s="214" t="s">
        <v>244</v>
      </c>
      <c r="K3" s="5"/>
      <c r="L3" s="5"/>
      <c r="M3" s="5"/>
    </row>
    <row r="4" spans="2:13" ht="5.25" customHeight="1">
      <c r="B4" s="573"/>
      <c r="C4" s="455"/>
      <c r="D4" s="573"/>
      <c r="E4" s="456"/>
      <c r="F4" s="457"/>
      <c r="G4" s="575"/>
      <c r="H4" s="455"/>
      <c r="I4" s="571"/>
      <c r="J4" s="185"/>
      <c r="K4" s="5"/>
      <c r="L4" s="5"/>
      <c r="M4" s="5"/>
    </row>
    <row r="5" spans="2:13" ht="22.5" customHeight="1">
      <c r="B5" s="442" t="s">
        <v>522</v>
      </c>
      <c r="C5" s="442" t="s">
        <v>5</v>
      </c>
      <c r="D5" s="442" t="s">
        <v>523</v>
      </c>
      <c r="E5" s="379" t="s">
        <v>524</v>
      </c>
      <c r="F5" s="371" t="s">
        <v>525</v>
      </c>
      <c r="G5" s="458" t="s">
        <v>526</v>
      </c>
      <c r="H5" s="442" t="s">
        <v>527</v>
      </c>
      <c r="I5" s="459" t="s">
        <v>528</v>
      </c>
      <c r="J5" s="441" t="s">
        <v>268</v>
      </c>
      <c r="K5" s="5"/>
      <c r="L5" s="5"/>
      <c r="M5" s="5"/>
    </row>
    <row r="6" spans="2:13" ht="12.75">
      <c r="B6" s="140">
        <v>1</v>
      </c>
      <c r="C6" s="140">
        <v>2</v>
      </c>
      <c r="D6" s="362">
        <v>3</v>
      </c>
      <c r="E6" s="140">
        <v>4</v>
      </c>
      <c r="F6" s="140">
        <v>5</v>
      </c>
      <c r="G6" s="140">
        <v>6</v>
      </c>
      <c r="H6" s="362">
        <v>7</v>
      </c>
      <c r="I6" s="140">
        <v>8</v>
      </c>
      <c r="J6" s="140">
        <v>9</v>
      </c>
      <c r="K6" s="5"/>
      <c r="L6" s="5"/>
      <c r="M6" s="5"/>
    </row>
    <row r="7" spans="2:13" ht="23.25" customHeight="1">
      <c r="B7" s="408" t="s">
        <v>529</v>
      </c>
      <c r="C7" s="140">
        <v>710</v>
      </c>
      <c r="D7" s="460"/>
      <c r="E7" s="460">
        <v>110</v>
      </c>
      <c r="F7" s="460"/>
      <c r="G7" s="460">
        <v>82</v>
      </c>
      <c r="H7" s="460"/>
      <c r="I7" s="461"/>
      <c r="J7" s="462">
        <f>D7+E7+F7-G7-H7</f>
        <v>28</v>
      </c>
      <c r="K7" s="463" t="s">
        <v>530</v>
      </c>
      <c r="L7" s="5"/>
      <c r="M7" s="5"/>
    </row>
    <row r="8" spans="2:13" ht="24" customHeight="1">
      <c r="B8" s="408" t="s">
        <v>531</v>
      </c>
      <c r="C8" s="140">
        <v>720</v>
      </c>
      <c r="D8" s="460"/>
      <c r="E8" s="460"/>
      <c r="F8" s="460"/>
      <c r="G8" s="460"/>
      <c r="H8" s="460"/>
      <c r="I8" s="461"/>
      <c r="J8" s="462">
        <f aca="true" t="shared" si="0" ref="J8:J13">D8+E8+F8-G8-H8</f>
        <v>0</v>
      </c>
      <c r="K8" s="463"/>
      <c r="L8" s="5"/>
      <c r="M8" s="5"/>
    </row>
    <row r="9" spans="2:13" ht="23.25" customHeight="1">
      <c r="B9" s="408" t="s">
        <v>532</v>
      </c>
      <c r="C9" s="140">
        <v>730</v>
      </c>
      <c r="D9" s="460">
        <v>0</v>
      </c>
      <c r="E9" s="460"/>
      <c r="F9" s="460"/>
      <c r="G9" s="460"/>
      <c r="H9" s="460"/>
      <c r="I9" s="461"/>
      <c r="J9" s="462">
        <f>D9+E9+F9-G9-H9</f>
        <v>0</v>
      </c>
      <c r="K9" s="463" t="s">
        <v>533</v>
      </c>
      <c r="L9" s="5"/>
      <c r="M9" s="5"/>
    </row>
    <row r="10" spans="2:28" ht="22.5" customHeight="1">
      <c r="B10" s="408" t="s">
        <v>534</v>
      </c>
      <c r="C10" s="140">
        <v>740</v>
      </c>
      <c r="D10" s="460"/>
      <c r="E10" s="460"/>
      <c r="F10" s="460"/>
      <c r="G10" s="460"/>
      <c r="H10" s="460"/>
      <c r="I10" s="460"/>
      <c r="J10" s="462">
        <f t="shared" si="0"/>
        <v>0</v>
      </c>
      <c r="K10" s="463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21.75" customHeight="1">
      <c r="B11" s="408" t="s">
        <v>535</v>
      </c>
      <c r="C11" s="140">
        <v>750</v>
      </c>
      <c r="D11" s="460"/>
      <c r="E11" s="460"/>
      <c r="F11" s="460"/>
      <c r="G11" s="460"/>
      <c r="H11" s="460"/>
      <c r="I11" s="460"/>
      <c r="J11" s="462">
        <f t="shared" si="0"/>
        <v>0</v>
      </c>
      <c r="K11" s="463"/>
      <c r="L11" s="5"/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22.5" customHeight="1">
      <c r="B12" s="408" t="s">
        <v>536</v>
      </c>
      <c r="C12" s="140">
        <v>760</v>
      </c>
      <c r="D12" s="460"/>
      <c r="E12" s="460"/>
      <c r="F12" s="460"/>
      <c r="G12" s="460"/>
      <c r="H12" s="460"/>
      <c r="I12" s="460"/>
      <c r="J12" s="462">
        <f t="shared" si="0"/>
        <v>0</v>
      </c>
      <c r="K12" s="463"/>
      <c r="L12" s="5"/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4.25" customHeight="1">
      <c r="B13" s="408" t="s">
        <v>537</v>
      </c>
      <c r="C13" s="140">
        <v>770</v>
      </c>
      <c r="D13" s="460"/>
      <c r="E13" s="460"/>
      <c r="F13" s="460"/>
      <c r="G13" s="460"/>
      <c r="H13" s="460"/>
      <c r="I13" s="461"/>
      <c r="J13" s="462">
        <f t="shared" si="0"/>
        <v>0</v>
      </c>
      <c r="K13" s="463" t="s">
        <v>538</v>
      </c>
      <c r="L13" s="5"/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2:28" ht="12.75">
      <c r="B14" s="408" t="s">
        <v>539</v>
      </c>
      <c r="C14" s="140">
        <v>780</v>
      </c>
      <c r="D14" s="464">
        <f>SUM(D7:D13)</f>
        <v>0</v>
      </c>
      <c r="E14" s="464">
        <f>SUM(E7:E13)</f>
        <v>110</v>
      </c>
      <c r="F14" s="464">
        <f>SUM(F7:F13)</f>
        <v>0</v>
      </c>
      <c r="G14" s="464">
        <f>SUM(G7:G13)</f>
        <v>82</v>
      </c>
      <c r="H14" s="464">
        <f>SUM(H7:H13)</f>
        <v>0</v>
      </c>
      <c r="I14" s="464">
        <f>SUM(I7:I12)</f>
        <v>0</v>
      </c>
      <c r="J14" s="464">
        <f>SUM(J7:J13)</f>
        <v>28</v>
      </c>
      <c r="K14" s="463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28" ht="7.5" customHeight="1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2:28" ht="15">
      <c r="B16" s="450" t="s">
        <v>540</v>
      </c>
      <c r="C16" s="450"/>
      <c r="D16" s="450"/>
      <c r="E16" s="450"/>
      <c r="F16" s="450"/>
      <c r="G16" s="450"/>
      <c r="H16" s="450"/>
      <c r="I16" s="450"/>
      <c r="J16" s="450"/>
      <c r="K16" s="5"/>
      <c r="L16" s="5"/>
      <c r="M16" s="5"/>
      <c r="N16" s="3"/>
      <c r="O16" s="46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12" customHeight="1">
      <c r="B17" s="342"/>
      <c r="C17" s="342" t="s">
        <v>4</v>
      </c>
      <c r="D17" s="342" t="s">
        <v>541</v>
      </c>
      <c r="E17" s="466" t="s">
        <v>338</v>
      </c>
      <c r="F17" s="467" t="s">
        <v>350</v>
      </c>
      <c r="G17" s="264"/>
      <c r="H17" s="342" t="s">
        <v>542</v>
      </c>
      <c r="I17" s="342" t="s">
        <v>4</v>
      </c>
      <c r="J17" s="341" t="s">
        <v>543</v>
      </c>
      <c r="K17" s="468" t="s">
        <v>544</v>
      </c>
      <c r="L17" s="469" t="s">
        <v>545</v>
      </c>
      <c r="M17" s="469" t="s">
        <v>546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23.25" customHeight="1">
      <c r="B18" s="362" t="s">
        <v>426</v>
      </c>
      <c r="C18" s="362" t="s">
        <v>5</v>
      </c>
      <c r="D18" s="362" t="s">
        <v>547</v>
      </c>
      <c r="E18" s="347" t="s">
        <v>548</v>
      </c>
      <c r="F18" s="140" t="s">
        <v>549</v>
      </c>
      <c r="G18" s="264"/>
      <c r="H18" s="362" t="s">
        <v>550</v>
      </c>
      <c r="I18" s="362" t="s">
        <v>5</v>
      </c>
      <c r="J18" s="352" t="s">
        <v>268</v>
      </c>
      <c r="K18" s="140" t="s">
        <v>551</v>
      </c>
      <c r="L18" s="140" t="s">
        <v>552</v>
      </c>
      <c r="M18" s="470" t="s">
        <v>553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11.25" customHeight="1">
      <c r="B19" s="140">
        <v>1</v>
      </c>
      <c r="C19" s="140">
        <v>2</v>
      </c>
      <c r="D19" s="140">
        <v>3</v>
      </c>
      <c r="E19" s="140">
        <v>4</v>
      </c>
      <c r="F19" s="140">
        <v>5</v>
      </c>
      <c r="G19" s="471"/>
      <c r="H19" s="342">
        <v>1</v>
      </c>
      <c r="I19" s="342">
        <v>2</v>
      </c>
      <c r="J19" s="342">
        <v>3</v>
      </c>
      <c r="K19" s="342">
        <v>4</v>
      </c>
      <c r="L19" s="342">
        <v>5</v>
      </c>
      <c r="M19" s="341">
        <v>6</v>
      </c>
      <c r="N19" s="3"/>
      <c r="O19" s="472"/>
      <c r="P19" s="472"/>
      <c r="Q19" s="472"/>
      <c r="R19" s="472"/>
      <c r="S19" s="472"/>
      <c r="T19" s="472"/>
      <c r="U19" s="472"/>
      <c r="V19" s="255"/>
      <c r="W19" s="255"/>
      <c r="X19" s="255"/>
      <c r="Y19" s="255"/>
      <c r="Z19" s="255"/>
      <c r="AA19" s="3"/>
      <c r="AB19" s="3"/>
    </row>
    <row r="20" spans="2:28" ht="14.25" customHeight="1">
      <c r="B20" s="408" t="s">
        <v>554</v>
      </c>
      <c r="C20" s="140">
        <v>800</v>
      </c>
      <c r="D20" s="473"/>
      <c r="E20" s="408"/>
      <c r="F20" s="408"/>
      <c r="G20" s="471"/>
      <c r="H20" s="474" t="s">
        <v>555</v>
      </c>
      <c r="I20" s="475"/>
      <c r="J20" s="476"/>
      <c r="K20" s="477"/>
      <c r="L20" s="478"/>
      <c r="M20" s="47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23.25" customHeight="1">
      <c r="B21" s="408" t="s">
        <v>556</v>
      </c>
      <c r="C21" s="140">
        <v>810</v>
      </c>
      <c r="D21" s="473"/>
      <c r="E21" s="408"/>
      <c r="F21" s="408"/>
      <c r="G21" s="471"/>
      <c r="H21" s="480" t="s">
        <v>557</v>
      </c>
      <c r="I21" s="345">
        <v>940</v>
      </c>
      <c r="J21" s="481">
        <f>K21+L21+M21</f>
        <v>10</v>
      </c>
      <c r="K21" s="482">
        <v>10</v>
      </c>
      <c r="L21" s="483"/>
      <c r="M21" s="484"/>
      <c r="N21" s="48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2.75" customHeight="1">
      <c r="B22" s="408" t="s">
        <v>558</v>
      </c>
      <c r="C22" s="140">
        <v>820</v>
      </c>
      <c r="D22" s="473">
        <v>6</v>
      </c>
      <c r="E22" s="408"/>
      <c r="F22" s="408"/>
      <c r="G22" s="471"/>
      <c r="H22" s="474" t="s">
        <v>559</v>
      </c>
      <c r="I22" s="342"/>
      <c r="J22" s="486"/>
      <c r="K22" s="487"/>
      <c r="L22" s="488"/>
      <c r="M22" s="149"/>
      <c r="N22" s="48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4.25" customHeight="1">
      <c r="B23" s="408" t="s">
        <v>560</v>
      </c>
      <c r="C23" s="140">
        <v>830</v>
      </c>
      <c r="D23" s="473"/>
      <c r="E23" s="408"/>
      <c r="F23" s="408"/>
      <c r="G23" s="471"/>
      <c r="H23" s="480" t="s">
        <v>561</v>
      </c>
      <c r="I23" s="346">
        <v>950</v>
      </c>
      <c r="J23" s="489">
        <f>K23+L23+M23</f>
        <v>2</v>
      </c>
      <c r="K23" s="482">
        <v>2</v>
      </c>
      <c r="L23" s="14"/>
      <c r="M23" s="484"/>
      <c r="N23" s="48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4.25" customHeight="1">
      <c r="B24" s="408" t="s">
        <v>562</v>
      </c>
      <c r="C24" s="140">
        <v>840</v>
      </c>
      <c r="D24" s="473"/>
      <c r="E24" s="408"/>
      <c r="F24" s="408"/>
      <c r="G24" s="471"/>
      <c r="H24" s="490" t="s">
        <v>563</v>
      </c>
      <c r="I24" s="361"/>
      <c r="J24" s="491"/>
      <c r="K24" s="492"/>
      <c r="L24" s="493"/>
      <c r="M24" s="49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ht="12.75" customHeight="1">
      <c r="B25" s="408" t="s">
        <v>564</v>
      </c>
      <c r="C25" s="140">
        <v>850</v>
      </c>
      <c r="D25" s="473"/>
      <c r="E25" s="408"/>
      <c r="F25" s="408"/>
      <c r="G25" s="495"/>
      <c r="H25" s="2"/>
      <c r="I25" s="2"/>
      <c r="J25" s="496"/>
      <c r="K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ht="14.25" customHeight="1">
      <c r="B26" s="408" t="s">
        <v>565</v>
      </c>
      <c r="C26" s="140">
        <v>860</v>
      </c>
      <c r="D26" s="473"/>
      <c r="E26" s="408"/>
      <c r="F26" s="408"/>
      <c r="G26" s="495"/>
      <c r="H26" s="203" t="s">
        <v>566</v>
      </c>
      <c r="I26" s="567"/>
      <c r="J26" s="567"/>
      <c r="K26" s="567"/>
      <c r="L26" s="14" t="s">
        <v>567</v>
      </c>
      <c r="M26" s="49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ht="14.25" customHeight="1">
      <c r="B27" s="408" t="s">
        <v>568</v>
      </c>
      <c r="C27" s="140">
        <v>870</v>
      </c>
      <c r="D27" s="473"/>
      <c r="E27" s="408"/>
      <c r="F27" s="408"/>
      <c r="G27" s="495"/>
      <c r="H27" s="568" t="s">
        <v>569</v>
      </c>
      <c r="I27" s="569"/>
      <c r="J27" s="569"/>
      <c r="K27" s="569"/>
      <c r="L27" s="45" t="s">
        <v>570</v>
      </c>
      <c r="M27" s="49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ht="14.25" customHeight="1">
      <c r="B28" s="408" t="s">
        <v>571</v>
      </c>
      <c r="C28" s="140">
        <v>880</v>
      </c>
      <c r="D28" s="473"/>
      <c r="E28" s="408"/>
      <c r="F28" s="408"/>
      <c r="G28" s="47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ht="14.25" customHeight="1">
      <c r="B29" s="408" t="s">
        <v>572</v>
      </c>
      <c r="C29" s="140">
        <v>890</v>
      </c>
      <c r="D29" s="499"/>
      <c r="E29" s="500"/>
      <c r="F29" s="500"/>
      <c r="G29" s="471"/>
      <c r="H29" s="186" t="s">
        <v>573</v>
      </c>
      <c r="I29" s="186"/>
      <c r="J29" s="186"/>
      <c r="K29" s="186"/>
      <c r="L29" s="471"/>
      <c r="M29" s="47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ht="12" customHeight="1">
      <c r="B30" s="408" t="s">
        <v>155</v>
      </c>
      <c r="C30" s="140">
        <v>900</v>
      </c>
      <c r="D30" s="499"/>
      <c r="E30" s="500"/>
      <c r="F30" s="500"/>
      <c r="G30" s="471"/>
      <c r="H30" s="479"/>
      <c r="I30" s="501"/>
      <c r="J30" s="501"/>
      <c r="K30" s="478"/>
      <c r="L30" s="502" t="s">
        <v>574</v>
      </c>
      <c r="M30" s="470" t="s">
        <v>575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28" ht="13.5" customHeight="1">
      <c r="B31" s="408" t="s">
        <v>576</v>
      </c>
      <c r="C31" s="140">
        <v>910</v>
      </c>
      <c r="D31" s="499"/>
      <c r="E31" s="500"/>
      <c r="F31" s="500"/>
      <c r="G31" s="471"/>
      <c r="H31" s="187" t="s">
        <v>577</v>
      </c>
      <c r="I31" s="188"/>
      <c r="J31" s="188"/>
      <c r="K31" s="189"/>
      <c r="L31" s="502">
        <v>960</v>
      </c>
      <c r="M31" s="50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28" ht="15.75">
      <c r="B32" s="408" t="s">
        <v>539</v>
      </c>
      <c r="C32" s="140">
        <v>920</v>
      </c>
      <c r="D32" s="506">
        <f>SUM(D20:D31)</f>
        <v>6</v>
      </c>
      <c r="E32" s="507">
        <f>SUM(E20:E31)</f>
        <v>0</v>
      </c>
      <c r="F32" s="507">
        <f>SUM(F20:F31)</f>
        <v>0</v>
      </c>
      <c r="G32" s="471"/>
      <c r="H32" s="187" t="s">
        <v>578</v>
      </c>
      <c r="I32" s="188"/>
      <c r="J32" s="188"/>
      <c r="K32" s="189"/>
      <c r="L32" s="502">
        <v>970</v>
      </c>
      <c r="M32" s="50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ht="4.5" customHeight="1" hidden="1">
      <c r="B33" s="18"/>
      <c r="C33" s="18"/>
      <c r="D33" s="18"/>
      <c r="E33" s="18"/>
      <c r="F33" s="18"/>
      <c r="G33" s="18"/>
      <c r="H33" s="264"/>
      <c r="I33" s="264"/>
      <c r="J33" s="264"/>
      <c r="K33" s="264"/>
      <c r="L33" s="26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ht="12.75" customHeight="1">
      <c r="B34" s="401" t="s">
        <v>579</v>
      </c>
      <c r="C34" s="5"/>
      <c r="D34" s="389"/>
      <c r="E34" s="5"/>
      <c r="F34" s="5"/>
      <c r="G34" s="5"/>
      <c r="H34" s="212" t="s">
        <v>580</v>
      </c>
      <c r="I34" s="213"/>
      <c r="J34" s="213"/>
      <c r="K34" s="213"/>
      <c r="L34" s="342">
        <v>980</v>
      </c>
      <c r="M34" s="48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ht="12" customHeight="1">
      <c r="B35" s="5"/>
      <c r="C35" s="401" t="s">
        <v>581</v>
      </c>
      <c r="D35" s="401"/>
      <c r="E35" s="401"/>
      <c r="F35" s="401"/>
      <c r="G35" s="508" t="s">
        <v>582</v>
      </c>
      <c r="H35" s="509" t="s">
        <v>583</v>
      </c>
      <c r="I35" s="510"/>
      <c r="J35" s="510"/>
      <c r="K35" s="510"/>
      <c r="L35" s="51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ht="12.75">
      <c r="B36" s="5"/>
      <c r="C36" s="401" t="s">
        <v>584</v>
      </c>
      <c r="D36" s="401"/>
      <c r="E36" s="401"/>
      <c r="F36" s="401"/>
      <c r="G36" s="512" t="s">
        <v>585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ht="12.75">
      <c r="B37" s="401"/>
      <c r="C37" s="401" t="s">
        <v>586</v>
      </c>
      <c r="D37" s="401"/>
      <c r="E37" s="401"/>
      <c r="F37" s="401"/>
      <c r="G37" s="513" t="s">
        <v>587</v>
      </c>
      <c r="H37" s="5"/>
      <c r="I37" s="5"/>
      <c r="J37" s="5"/>
      <c r="K37" s="5"/>
      <c r="L37" s="5"/>
      <c r="M37" s="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ht="12.75">
      <c r="B38" s="5"/>
      <c r="C38" s="401" t="s">
        <v>588</v>
      </c>
      <c r="D38" s="401"/>
      <c r="E38" s="401"/>
      <c r="F38" s="401"/>
      <c r="G38" s="513" t="s">
        <v>589</v>
      </c>
      <c r="H38" s="5"/>
      <c r="I38" s="5"/>
      <c r="J38" s="5"/>
      <c r="K38" s="5"/>
      <c r="L38" s="5"/>
      <c r="M38" s="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 ht="12.75">
      <c r="B39" s="401" t="s">
        <v>590</v>
      </c>
      <c r="C39" s="5"/>
      <c r="D39" s="5"/>
      <c r="E39" s="5"/>
      <c r="F39" s="5"/>
      <c r="G39" s="513" t="s">
        <v>591</v>
      </c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 ht="12.75">
      <c r="B40" s="401" t="s">
        <v>592</v>
      </c>
      <c r="C40" s="5"/>
      <c r="D40" s="5"/>
      <c r="E40" s="5"/>
      <c r="F40" s="5"/>
      <c r="G40" s="514" t="s">
        <v>593</v>
      </c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</sheetData>
  <sheetProtection/>
  <mergeCells count="11"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  <mergeCell ref="I3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35">
      <selection activeCell="C41" sqref="C41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515" t="s">
        <v>594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" customHeight="1">
      <c r="A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2.5" customHeight="1">
      <c r="A3" s="140" t="s">
        <v>426</v>
      </c>
      <c r="B3" s="140" t="s">
        <v>2</v>
      </c>
      <c r="C3" s="140" t="s">
        <v>595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0.5" customHeight="1">
      <c r="A4" s="140">
        <v>1</v>
      </c>
      <c r="B4" s="140">
        <v>2</v>
      </c>
      <c r="C4" s="140">
        <v>3</v>
      </c>
      <c r="E4" s="3"/>
      <c r="F4" s="472"/>
      <c r="G4" s="472"/>
      <c r="H4" s="472"/>
      <c r="I4" s="472"/>
      <c r="J4" s="472"/>
      <c r="K4" s="472"/>
      <c r="L4" s="472"/>
      <c r="M4" s="255"/>
      <c r="N4" s="255"/>
      <c r="O4" s="255"/>
      <c r="P4" s="255"/>
      <c r="Q4" s="3"/>
      <c r="R4" s="3"/>
    </row>
    <row r="5" spans="1:18" ht="18.75" customHeight="1">
      <c r="A5" s="460" t="s">
        <v>596</v>
      </c>
      <c r="B5" s="143">
        <v>1110</v>
      </c>
      <c r="C5" s="51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6.5" customHeight="1">
      <c r="A6" s="460" t="s">
        <v>597</v>
      </c>
      <c r="B6" s="143"/>
      <c r="C6" s="51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>
      <c r="A7" s="460" t="s">
        <v>598</v>
      </c>
      <c r="B7" s="143">
        <v>1120</v>
      </c>
      <c r="C7" s="51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7.25" customHeight="1">
      <c r="A8" s="460" t="s">
        <v>599</v>
      </c>
      <c r="B8" s="143">
        <v>1130</v>
      </c>
      <c r="C8" s="5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6.5" customHeight="1">
      <c r="A9" s="460" t="s">
        <v>600</v>
      </c>
      <c r="B9" s="143">
        <v>1140</v>
      </c>
      <c r="C9" s="51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8" customHeight="1">
      <c r="A10" s="460" t="s">
        <v>601</v>
      </c>
      <c r="B10" s="143">
        <v>1150</v>
      </c>
      <c r="C10" s="51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30" customHeight="1">
      <c r="A11" s="460" t="s">
        <v>602</v>
      </c>
      <c r="B11" s="143">
        <v>1160</v>
      </c>
      <c r="C11" s="51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3" customHeight="1">
      <c r="A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.5" customHeight="1">
      <c r="A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6.5">
      <c r="A14" s="515" t="s">
        <v>603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.25" customHeight="1">
      <c r="A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1.75" customHeight="1">
      <c r="A16" s="140" t="s">
        <v>426</v>
      </c>
      <c r="B16" s="140" t="s">
        <v>2</v>
      </c>
      <c r="C16" s="140" t="s">
        <v>595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140">
        <v>1</v>
      </c>
      <c r="B17" s="140">
        <v>2</v>
      </c>
      <c r="C17" s="140">
        <v>3</v>
      </c>
      <c r="E17" s="3"/>
      <c r="F17" s="472"/>
      <c r="G17" s="472"/>
      <c r="H17" s="472"/>
      <c r="I17" s="472"/>
      <c r="J17" s="472"/>
      <c r="K17" s="472"/>
      <c r="L17" s="472"/>
      <c r="M17" s="255"/>
      <c r="N17" s="255"/>
      <c r="O17" s="255"/>
      <c r="P17" s="255"/>
      <c r="Q17" s="3"/>
      <c r="R17" s="3"/>
    </row>
    <row r="18" spans="1:18" ht="18" customHeight="1">
      <c r="A18" s="460" t="s">
        <v>604</v>
      </c>
      <c r="B18" s="143">
        <v>1210</v>
      </c>
      <c r="C18" s="51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518" t="s">
        <v>605</v>
      </c>
      <c r="B19" s="578">
        <v>1220</v>
      </c>
      <c r="C19" s="579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 hidden="1">
      <c r="A20" s="518" t="s">
        <v>606</v>
      </c>
      <c r="B20" s="578"/>
      <c r="C20" s="57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customHeight="1">
      <c r="A21" s="460" t="s">
        <v>607</v>
      </c>
      <c r="B21" s="143">
        <v>1225</v>
      </c>
      <c r="C21" s="517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6.5" customHeight="1">
      <c r="A22" s="518" t="s">
        <v>608</v>
      </c>
      <c r="B22" s="519">
        <v>1230</v>
      </c>
      <c r="C22" s="5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518"/>
      <c r="C23" s="52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7.25" customHeight="1">
      <c r="A24" s="460" t="s">
        <v>609</v>
      </c>
      <c r="B24" s="143">
        <v>1235</v>
      </c>
      <c r="C24" s="5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8.75" customHeight="1">
      <c r="A25" s="460" t="s">
        <v>610</v>
      </c>
      <c r="B25" s="143">
        <v>1240</v>
      </c>
      <c r="C25" s="522"/>
      <c r="D25" s="523" t="s">
        <v>611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hidden="1">
      <c r="A26" s="487" t="s">
        <v>612</v>
      </c>
      <c r="B26" s="378"/>
      <c r="C26" s="52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6.5" customHeight="1">
      <c r="A27" s="524" t="s">
        <v>613</v>
      </c>
      <c r="B27" s="519">
        <v>1241</v>
      </c>
      <c r="C27" s="5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 customHeight="1">
      <c r="A28" s="460" t="s">
        <v>614</v>
      </c>
      <c r="B28" s="80">
        <v>1242</v>
      </c>
      <c r="C28" s="52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6.5" customHeight="1">
      <c r="A29" s="460" t="s">
        <v>615</v>
      </c>
      <c r="B29" s="375">
        <v>1243</v>
      </c>
      <c r="C29" s="51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8" customHeight="1">
      <c r="A30" s="460" t="s">
        <v>616</v>
      </c>
      <c r="B30" s="143">
        <v>1250</v>
      </c>
      <c r="C30" s="5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3.5" customHeight="1" hidden="1">
      <c r="A31" s="518" t="s">
        <v>617</v>
      </c>
      <c r="B31" s="378"/>
      <c r="C31" s="57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 customHeight="1">
      <c r="A32" s="518" t="s">
        <v>618</v>
      </c>
      <c r="B32" s="519">
        <v>1251</v>
      </c>
      <c r="C32" s="57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 customHeight="1">
      <c r="A33" s="460" t="s">
        <v>619</v>
      </c>
      <c r="B33" s="143">
        <v>1252</v>
      </c>
      <c r="C33" s="51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7.25" customHeight="1">
      <c r="A34" s="460" t="s">
        <v>620</v>
      </c>
      <c r="B34" s="143">
        <v>1253</v>
      </c>
      <c r="C34" s="50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3" customHeight="1">
      <c r="A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3" customHeight="1">
      <c r="A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6.5">
      <c r="A37" s="515" t="s">
        <v>621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3" customHeight="1">
      <c r="A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3.25" customHeight="1">
      <c r="A39" s="140" t="s">
        <v>426</v>
      </c>
      <c r="B39" s="140" t="s">
        <v>2</v>
      </c>
      <c r="C39" s="140" t="s">
        <v>595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0.5" customHeight="1">
      <c r="A40" s="140">
        <v>1</v>
      </c>
      <c r="B40" s="140">
        <v>2</v>
      </c>
      <c r="C40" s="140">
        <v>3</v>
      </c>
      <c r="E40" s="3"/>
      <c r="F40" s="472"/>
      <c r="G40" s="472"/>
      <c r="H40" s="472"/>
      <c r="I40" s="472"/>
      <c r="J40" s="472"/>
      <c r="K40" s="472"/>
      <c r="L40" s="472"/>
      <c r="M40" s="255"/>
      <c r="N40" s="255"/>
      <c r="O40" s="255"/>
      <c r="P40" s="255"/>
      <c r="Q40" s="3"/>
      <c r="R40" s="3"/>
    </row>
    <row r="41" spans="1:18" ht="18" customHeight="1">
      <c r="A41" s="460" t="s">
        <v>622</v>
      </c>
      <c r="B41" s="143">
        <v>1300</v>
      </c>
      <c r="C41" s="525">
        <v>5</v>
      </c>
      <c r="D41" s="526" t="s">
        <v>623</v>
      </c>
      <c r="E41" s="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3"/>
      <c r="Q41" s="3"/>
      <c r="R41" s="3"/>
    </row>
    <row r="42" spans="1:18" ht="15" customHeight="1">
      <c r="A42" s="460" t="s">
        <v>624</v>
      </c>
      <c r="B42" s="143">
        <v>1310</v>
      </c>
      <c r="C42" s="527"/>
      <c r="D42">
        <f>C43+C44+C46+C47+C48+C49+C50</f>
        <v>0</v>
      </c>
      <c r="E42" s="3"/>
      <c r="F42" s="19"/>
      <c r="G42" s="19"/>
      <c r="H42" s="19"/>
      <c r="I42" s="19"/>
      <c r="J42" s="19"/>
      <c r="K42" s="19"/>
      <c r="L42" s="528"/>
      <c r="M42" s="3"/>
      <c r="N42" s="3"/>
      <c r="O42" s="3"/>
      <c r="P42" s="3"/>
      <c r="Q42" s="3"/>
      <c r="R42" s="3"/>
    </row>
    <row r="43" spans="1:18" ht="15" customHeight="1">
      <c r="A43" s="460" t="s">
        <v>625</v>
      </c>
      <c r="B43" s="143">
        <v>1311</v>
      </c>
      <c r="C43" s="527"/>
      <c r="E43" s="3"/>
      <c r="F43" s="19"/>
      <c r="G43" s="19"/>
      <c r="H43" s="19"/>
      <c r="I43" s="19"/>
      <c r="J43" s="19"/>
      <c r="K43" s="19"/>
      <c r="L43" s="3"/>
      <c r="M43" s="3"/>
      <c r="N43" s="3"/>
      <c r="O43" s="3"/>
      <c r="P43" s="3"/>
      <c r="Q43" s="3"/>
      <c r="R43" s="3"/>
    </row>
    <row r="44" spans="1:18" ht="15" customHeight="1">
      <c r="A44" s="460" t="s">
        <v>626</v>
      </c>
      <c r="B44" s="143">
        <v>1312</v>
      </c>
      <c r="C44" s="527"/>
      <c r="D44">
        <f>D42+D43</f>
        <v>0</v>
      </c>
      <c r="E44" s="3"/>
      <c r="F44" s="19"/>
      <c r="G44" s="19"/>
      <c r="H44" s="19"/>
      <c r="I44" s="19"/>
      <c r="J44" s="19"/>
      <c r="K44" s="19"/>
      <c r="L44" s="3"/>
      <c r="M44" s="3"/>
      <c r="N44" s="3"/>
      <c r="O44" s="3"/>
      <c r="P44" s="3"/>
      <c r="Q44" s="3"/>
      <c r="R44" s="3"/>
    </row>
    <row r="45" spans="1:18" ht="15" customHeight="1">
      <c r="A45" s="460" t="s">
        <v>627</v>
      </c>
      <c r="B45" s="143">
        <v>1313</v>
      </c>
      <c r="C45" s="527"/>
      <c r="E45" s="3"/>
      <c r="F45" s="19"/>
      <c r="G45" s="19"/>
      <c r="H45" s="19"/>
      <c r="I45" s="19"/>
      <c r="J45" s="19"/>
      <c r="K45" s="19"/>
      <c r="L45" s="3"/>
      <c r="M45" s="3"/>
      <c r="N45" s="3"/>
      <c r="O45" s="3"/>
      <c r="P45" s="3"/>
      <c r="Q45" s="3"/>
      <c r="R45" s="3"/>
    </row>
    <row r="46" spans="1:18" ht="15" customHeight="1">
      <c r="A46" s="460" t="s">
        <v>628</v>
      </c>
      <c r="B46" s="143">
        <v>1314</v>
      </c>
      <c r="C46" s="527"/>
      <c r="E46" s="3"/>
      <c r="F46" s="19"/>
      <c r="G46" s="19"/>
      <c r="H46" s="19"/>
      <c r="I46" s="19"/>
      <c r="J46" s="19"/>
      <c r="K46" s="19"/>
      <c r="L46" s="3"/>
      <c r="M46" s="3"/>
      <c r="N46" s="3"/>
      <c r="O46" s="3"/>
      <c r="P46" s="3"/>
      <c r="Q46" s="3"/>
      <c r="R46" s="3"/>
    </row>
    <row r="47" spans="1:18" ht="15" customHeight="1">
      <c r="A47" s="460" t="s">
        <v>629</v>
      </c>
      <c r="B47" s="143">
        <v>1315</v>
      </c>
      <c r="C47" s="52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customHeight="1" hidden="1">
      <c r="A48" s="460"/>
      <c r="B48" s="143"/>
      <c r="C48" s="52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customHeight="1">
      <c r="A49" s="460" t="s">
        <v>630</v>
      </c>
      <c r="B49" s="143">
        <v>1316</v>
      </c>
      <c r="C49" s="52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customHeight="1">
      <c r="A50" s="460" t="s">
        <v>631</v>
      </c>
      <c r="B50" s="143">
        <v>1317</v>
      </c>
      <c r="C50" s="52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customHeight="1">
      <c r="A51" s="471"/>
      <c r="B51" s="530"/>
      <c r="C51" s="53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4" ht="17.25" customHeight="1">
      <c r="A52" s="580" t="s">
        <v>632</v>
      </c>
      <c r="B52" s="569"/>
      <c r="C52" s="569"/>
      <c r="D52" s="535"/>
    </row>
    <row r="53" ht="19.5" customHeight="1">
      <c r="A53" s="537" t="s">
        <v>633</v>
      </c>
    </row>
    <row r="54" ht="19.5" customHeight="1">
      <c r="A54" s="537" t="s">
        <v>634</v>
      </c>
    </row>
    <row r="55" ht="21" customHeight="1">
      <c r="A55" s="6"/>
    </row>
    <row r="56" spans="1:3" ht="15.75">
      <c r="A56" s="6"/>
      <c r="B56" s="6"/>
      <c r="C56" s="6"/>
    </row>
    <row r="57" spans="1:3" ht="15.75">
      <c r="A57" s="6" t="str">
        <f>'[3]форма 1'!B113</f>
        <v>Керівник</v>
      </c>
      <c r="B57" s="6" t="str">
        <f>'Форма 4'!I43</f>
        <v>Грасевич І.І.</v>
      </c>
      <c r="C57" s="6"/>
    </row>
    <row r="58" ht="15.75">
      <c r="A58" s="6"/>
    </row>
    <row r="59" spans="1:2" ht="15.75">
      <c r="A59" s="6" t="s">
        <v>635</v>
      </c>
      <c r="B59" t="str">
        <f>'Форма 4'!I45</f>
        <v>Усанова Л.С.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2016-02-29T09:57:46Z</cp:lastPrinted>
  <dcterms:created xsi:type="dcterms:W3CDTF">2001-11-09T08:37:39Z</dcterms:created>
  <dcterms:modified xsi:type="dcterms:W3CDTF">2018-02-13T10:24:44Z</dcterms:modified>
  <cp:category/>
  <cp:version/>
  <cp:contentType/>
  <cp:contentStatus/>
</cp:coreProperties>
</file>