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firstSheet="3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<sst xmlns="http://schemas.openxmlformats.org/spreadsheetml/2006/main" count="827" uniqueCount="663">
  <si>
    <t>Актив</t>
  </si>
  <si>
    <t>Пасив</t>
  </si>
  <si>
    <t>Код 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</si>
  <si>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</si>
  <si>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</si>
  <si>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</si>
  <si>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</si>
  <si>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</si>
  <si>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</si>
  <si>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</si>
  <si>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</si>
  <si>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</si>
  <si>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</si>
  <si>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>Дата (рік, місяць, число)</t>
  </si>
  <si>
    <t>за ЄДРПОУ</t>
  </si>
  <si>
    <t>за КОАТУУ</t>
  </si>
  <si>
    <t>за КОПФГ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</si>
  <si>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</si>
  <si>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</si>
  <si>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</si>
  <si>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</si>
  <si>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</si>
  <si>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</si>
  <si>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</si>
  <si>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</si>
  <si>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</si>
  <si>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</si>
  <si>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</si>
  <si>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</si>
  <si>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Капітал у дооцінках</t>
  </si>
  <si>
    <t>II. Довгострокові зобов’язання і забезпечення</t>
  </si>
  <si>
    <t>Довгострокові забезпечення</t>
  </si>
  <si>
    <t>Поточні забезпечення</t>
  </si>
  <si>
    <t>Доходи майбутніх періодів</t>
  </si>
  <si>
    <t>Баланс</t>
  </si>
  <si>
    <t>Головний бухгалтер</t>
  </si>
  <si>
    <t>Фінансовий результат до оподаткування:</t>
  </si>
  <si>
    <t>Витрати (дохід) з податку на прибуток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</si>
  <si>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</si>
  <si>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</si>
  <si>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</si>
  <si>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</si>
  <si>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</si>
  <si>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</si>
  <si>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</si>
  <si>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</si>
  <si>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</si>
  <si>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Керівник</t>
  </si>
  <si>
    <t>Підприємство</t>
  </si>
  <si>
    <t>(найменування)</t>
  </si>
  <si>
    <t>Стаття</t>
  </si>
  <si>
    <t>Чисті зароблені страхові премії</t>
  </si>
  <si>
    <t>Чисті понесені збитки за страховими виплатами</t>
  </si>
  <si>
    <t>Дохід (витрати) від зміни інших страхових резервів</t>
  </si>
  <si>
    <t>Адміністративні витрати</t>
  </si>
  <si>
    <t>Фінансовий результат від операційної діяльності:</t>
  </si>
  <si>
    <t>Інші фінансові доходи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</si>
  <si>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</si>
  <si>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</si>
  <si>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</si>
  <si>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</si>
  <si>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II. СУКУПНИЙ ДОХІД</t>
  </si>
  <si>
    <t>Податок на прибуток, пов'язаний з іншим сукупним доходом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</si>
  <si>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</si>
  <si>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</si>
  <si>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</si>
  <si>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Дивіденди на одну просту акцію</t>
  </si>
  <si>
    <t>32.99</t>
  </si>
  <si>
    <t>Тяглій Д.Є.</t>
  </si>
  <si>
    <t>01</t>
  </si>
  <si>
    <t>Державне підприємство "Бурштин України"</t>
  </si>
  <si>
    <t>34112754</t>
  </si>
  <si>
    <t>2018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</si>
  <si>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</si>
  <si>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</si>
  <si>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</si>
  <si>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</si>
  <si>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прибуток</t>
  </si>
  <si>
    <t>збиток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</si>
  <si>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</si>
  <si>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</si>
  <si>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</si>
  <si>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</si>
  <si>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використання коштів, вивільнених від оподаткування</t>
  </si>
  <si>
    <t>Чистий фінансовий результат:</t>
  </si>
  <si>
    <t>Назва статті</t>
  </si>
  <si>
    <t>Скоригований чистий прибуток (збиток) на одну просту акцію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</si>
  <si>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</si>
  <si>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</si>
  <si>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</si>
  <si>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О1</t>
  </si>
  <si>
    <t>Організаційно-правова форма господарювання     державна</t>
  </si>
  <si>
    <t>за КВЕД</t>
  </si>
  <si>
    <t xml:space="preserve"> Складено (зробити позначку «v» у відповідній клітинці):</t>
  </si>
  <si>
    <t>V</t>
  </si>
  <si>
    <t>Форма № 1</t>
  </si>
  <si>
    <t>На початок звітного періоду </t>
  </si>
  <si>
    <t>1 </t>
  </si>
  <si>
    <t>3 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</si>
  <si>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</si>
  <si>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</si>
  <si>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</si>
  <si>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</si>
  <si>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</si>
  <si>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</si>
  <si>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</si>
  <si>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</si>
  <si>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</si>
  <si>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</si>
  <si>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</si>
  <si>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</si>
  <si>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</si>
  <si>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</si>
  <si>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</si>
  <si>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</si>
  <si>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</si>
  <si>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</si>
  <si>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</si>
  <si>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</si>
  <si>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</si>
  <si>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</si>
  <si>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</si>
  <si>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</si>
  <si>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>Готівка</t>
  </si>
  <si>
    <t>Рахунки в банках</t>
  </si>
  <si>
    <t>Інші оборотні активи </t>
  </si>
  <si>
    <t>Баланс </t>
  </si>
  <si>
    <t>Код</t>
  </si>
  <si>
    <t>рядка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</si>
  <si>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</si>
  <si>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</si>
  <si>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</si>
  <si>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</si>
  <si>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</si>
  <si>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</si>
  <si>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</si>
  <si>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  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</si>
  <si>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</si>
  <si>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</si>
  <si>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</si>
  <si>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 xml:space="preserve">Довгострокові забезпечення витрат персоналу </t>
  </si>
  <si>
    <t>Цільове фінансування </t>
  </si>
  <si>
    <t>Усього за розділом II</t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</si>
  <si>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</si>
  <si>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</si>
  <si>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</si>
  <si>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</si>
  <si>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</si>
  <si>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</si>
  <si>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</si>
  <si>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</si>
  <si>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</si>
  <si>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</si>
  <si>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</si>
  <si>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</si>
  <si>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</si>
  <si>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</si>
  <si>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</si>
  <si>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</si>
  <si>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</si>
  <si>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</si>
  <si>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</si>
  <si>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</si>
  <si>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</si>
  <si>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</si>
  <si>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І. ФІНАНСОВІ РЕЗУЛЬТАТИ</t>
  </si>
  <si>
    <t>Підприємство         Державне підприємство "Бурштин України"</t>
  </si>
  <si>
    <t>Територія           33027 м.Рівне, вулиця Київська, Будинок 94</t>
  </si>
  <si>
    <r>
      <t xml:space="preserve">Адреса, телефон  м.Рівне, вул.Київська, буд. № 94, (0362) 62-06-45            </t>
    </r>
    <r>
      <rPr>
        <b/>
        <i/>
        <sz val="10"/>
        <rFont val="Times New Roman"/>
        <family val="1"/>
      </rPr>
      <t xml:space="preserve"> </t>
    </r>
  </si>
  <si>
    <t>Тіторенко О.А.</t>
  </si>
  <si>
    <t>Вид економічної діяльності      Виробництво іншої продукції, н.в.і.у.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</si>
  <si>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</si>
  <si>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</si>
  <si>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</si>
  <si>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</si>
  <si>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</si>
  <si>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</si>
  <si>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</si>
  <si>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</si>
  <si>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(</t>
  </si>
  <si>
    <t>)</t>
  </si>
  <si>
    <t>Валовий:</t>
  </si>
  <si>
    <t>Дохід (витрати) від зміни у резервах довгострокових зобов'язань</t>
  </si>
  <si>
    <t>Дохід від первісного визнання біологічних активів і сільськогосподарської продукції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</si>
  <si>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</si>
  <si>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</si>
  <si>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участі в капіталі</t>
  </si>
  <si>
    <t>Дохід від благодійної допомоги</t>
  </si>
  <si>
    <t>Прибуток (збиток) від припиненої діяльності після оподаткування</t>
  </si>
  <si>
    <t>ІV. РОЗРАХУНОК ПОКАЗНИКІВ ПРИБУТКОВОСТІ АКЦІЙ</t>
  </si>
  <si>
    <t xml:space="preserve">Керівник                                                                    </t>
  </si>
  <si>
    <t>10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</si>
  <si>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</si>
  <si>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</si>
  <si>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</si>
  <si>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</si>
  <si>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</si>
  <si>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</si>
  <si>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</si>
  <si>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</si>
  <si>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</si>
  <si>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</si>
  <si>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</si>
  <si>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</si>
  <si>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</si>
  <si>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</si>
  <si>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</si>
  <si>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</si>
  <si>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</si>
  <si>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</si>
  <si>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</si>
  <si>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</si>
  <si>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</si>
  <si>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</si>
  <si>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</si>
  <si>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</si>
  <si>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</si>
  <si>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</si>
  <si>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</si>
  <si>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</si>
  <si>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</si>
  <si>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</si>
  <si>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</si>
  <si>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</si>
  <si>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</si>
  <si>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</si>
  <si>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</si>
  <si>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</si>
  <si>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</si>
  <si>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</si>
  <si>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</si>
  <si>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</si>
  <si>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</si>
  <si>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</si>
  <si>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</si>
  <si>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</si>
  <si>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</si>
  <si>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</si>
  <si>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</si>
  <si>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</si>
  <si>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</si>
  <si>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</si>
  <si>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</si>
  <si>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</si>
  <si>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</si>
  <si>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</si>
  <si>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</si>
  <si>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</si>
  <si>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</si>
  <si>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</si>
  <si>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за   2018 р.</t>
  </si>
  <si>
    <t xml:space="preserve">                                                   Звіт про рух грошових коштів (за прямим методом)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</si>
  <si>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</si>
  <si>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</si>
  <si>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</si>
  <si>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</si>
  <si>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</si>
  <si>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</si>
  <si>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</si>
  <si>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</si>
  <si>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</si>
  <si>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</si>
  <si>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</si>
  <si>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</si>
  <si>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</si>
  <si>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</si>
  <si>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Сума чистого прибутку на матеріальне заохочення</t>
  </si>
  <si>
    <t>Сума чистого прибутку на створення спеціальних фондів</t>
  </si>
  <si>
    <t xml:space="preserve">Сума чистого прибутку, належна до бюджету 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</si>
  <si>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</si>
  <si>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</si>
  <si>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</si>
  <si>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</si>
  <si>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</si>
  <si>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</si>
  <si>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</si>
  <si>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</si>
  <si>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</si>
  <si>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</si>
  <si>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</si>
  <si>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</si>
  <si>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</si>
  <si>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</si>
  <si>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</si>
  <si>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</si>
  <si>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</si>
  <si>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</si>
  <si>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</si>
  <si>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</si>
  <si>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>за    2018 р.</t>
  </si>
  <si>
    <t xml:space="preserve">                            Звіт про власний капітал 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</si>
  <si>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</si>
  <si>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</si>
  <si>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</si>
  <si>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</si>
  <si>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</si>
  <si>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</si>
  <si>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</si>
  <si>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</si>
  <si>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</si>
  <si>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</si>
  <si>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</si>
  <si>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</si>
  <si>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</si>
  <si>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</si>
  <si>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</si>
  <si>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</si>
  <si>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</si>
  <si>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</si>
  <si>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</si>
  <si>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</si>
  <si>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</si>
  <si>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</si>
  <si>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</si>
  <si>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</si>
  <si>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</si>
  <si>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</si>
  <si>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12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</si>
  <si>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</si>
  <si>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</si>
  <si>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</si>
  <si>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</si>
  <si>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</si>
  <si>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</si>
  <si>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</si>
  <si>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</si>
  <si>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</si>
  <si>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</si>
  <si>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</si>
  <si>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</si>
  <si>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</si>
  <si>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</si>
  <si>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</si>
  <si>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</si>
  <si>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</si>
  <si>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</si>
  <si>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</si>
  <si>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</si>
  <si>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</si>
  <si>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</si>
  <si>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</si>
  <si>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</si>
  <si>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</si>
  <si>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</si>
  <si>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за 2018рік</t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</si>
  <si>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</si>
  <si>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</si>
  <si>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</si>
  <si>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</si>
  <si>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</si>
  <si>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</si>
  <si>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</si>
  <si>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</si>
  <si>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</si>
  <si>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</si>
  <si>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</si>
  <si>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</si>
  <si>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</si>
  <si>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</si>
  <si>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</si>
  <si>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</si>
  <si>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</si>
  <si>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</si>
  <si>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</si>
  <si>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</si>
  <si>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</si>
  <si>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</si>
  <si>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</si>
  <si>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</si>
  <si>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</si>
  <si>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</si>
  <si>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</si>
  <si>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</si>
  <si>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</si>
  <si>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</si>
  <si>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</si>
  <si>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</si>
  <si>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</si>
  <si>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</si>
  <si>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</si>
  <si>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</si>
  <si>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</si>
  <si>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</si>
  <si>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</si>
  <si>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</si>
  <si>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</si>
  <si>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</si>
  <si>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</si>
  <si>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</si>
  <si>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</si>
  <si>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</si>
  <si>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</si>
  <si>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</si>
  <si>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</si>
  <si>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</si>
  <si>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</si>
  <si>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</si>
  <si>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</si>
  <si>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</si>
  <si>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</si>
  <si>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</si>
  <si>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</si>
  <si>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</si>
  <si>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</si>
  <si>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</si>
  <si>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</si>
  <si>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</si>
  <si>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</si>
  <si>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</si>
  <si>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</si>
  <si>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</si>
  <si>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</si>
  <si>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</si>
  <si>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</si>
  <si>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</si>
  <si>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</si>
  <si>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</si>
  <si>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</si>
  <si>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</si>
  <si>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</si>
  <si>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</si>
  <si>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</si>
  <si>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</si>
  <si>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</si>
  <si>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</si>
  <si>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</si>
  <si>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</si>
  <si>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</si>
  <si>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</si>
  <si>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</si>
  <si>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</si>
  <si>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</si>
  <si>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</si>
  <si>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</si>
  <si>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</si>
  <si>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</si>
  <si>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</si>
  <si>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</si>
  <si>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</si>
  <si>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</si>
  <si>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</si>
  <si>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</si>
  <si>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</si>
  <si>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</si>
  <si>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</si>
  <si>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</si>
  <si>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</si>
  <si>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</si>
  <si>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</si>
  <si>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</si>
  <si>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</si>
  <si>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</si>
  <si>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</si>
  <si>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</si>
  <si>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</si>
  <si>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</si>
  <si>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</si>
  <si>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</si>
  <si>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</si>
  <si>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</si>
  <si>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</si>
  <si>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</si>
  <si>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</si>
  <si>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</si>
  <si>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</si>
  <si>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</si>
  <si>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</si>
  <si>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</si>
  <si>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</si>
  <si>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</si>
  <si>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</si>
  <si>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</si>
  <si>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</si>
  <si>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</si>
  <si>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</si>
  <si>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</si>
  <si>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</si>
  <si>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</si>
  <si>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</si>
  <si>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</si>
  <si>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</si>
  <si>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</si>
  <si>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</si>
  <si>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</si>
  <si>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</si>
  <si>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</si>
  <si>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</si>
  <si>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</si>
  <si>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</si>
  <si>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</si>
  <si>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</si>
  <si>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</si>
  <si>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</si>
  <si>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</si>
  <si>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</si>
  <si>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</si>
  <si>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</si>
  <si>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</si>
  <si>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</si>
  <si>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</si>
  <si>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</si>
  <si>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</si>
  <si>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</si>
  <si>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</si>
  <si>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</si>
  <si>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</si>
  <si>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</si>
  <si>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</si>
  <si>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</si>
  <si>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</si>
  <si>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>стрБ020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</si>
  <si>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</si>
  <si>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</si>
  <si>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</si>
  <si>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</si>
  <si>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</si>
  <si>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</si>
  <si>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</si>
  <si>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</si>
  <si>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</si>
  <si>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</si>
  <si>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</si>
  <si>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</si>
  <si>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</si>
  <si>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</si>
  <si>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</si>
  <si>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</si>
  <si>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</si>
  <si>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</si>
  <si>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</si>
  <si>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</si>
  <si>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</si>
  <si>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</si>
  <si>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</si>
  <si>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</si>
  <si>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</si>
  <si>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</si>
  <si>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</si>
  <si>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</si>
  <si>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</si>
  <si>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</si>
  <si>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</si>
  <si>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</si>
  <si>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</si>
  <si>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</si>
  <si>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</si>
  <si>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</si>
  <si>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</si>
  <si>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</si>
  <si>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</si>
  <si>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</si>
  <si>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</si>
  <si>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</si>
  <si>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</si>
  <si>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</si>
  <si>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</si>
  <si>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</si>
  <si>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</si>
  <si>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</si>
  <si>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</si>
  <si>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</si>
  <si>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</si>
  <si>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</si>
  <si>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</si>
  <si>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</si>
  <si>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</si>
  <si>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</si>
  <si>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</si>
  <si>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</si>
  <si>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</si>
  <si>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</si>
  <si>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</si>
  <si>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</si>
  <si>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</si>
  <si>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</si>
  <si>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</si>
  <si>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</si>
  <si>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</si>
  <si>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</si>
  <si>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</si>
  <si>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</si>
  <si>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</si>
  <si>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</si>
  <si>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</si>
  <si>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</si>
  <si>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</si>
  <si>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</si>
  <si>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</si>
  <si>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</si>
  <si>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</si>
  <si>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</si>
  <si>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стр 162 бал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</si>
  <si>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</si>
  <si>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</si>
  <si>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</si>
  <si>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</si>
  <si>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стр 410 Бал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</si>
  <si>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</si>
  <si>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</si>
  <si>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стр 400 Бал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</si>
  <si>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</si>
  <si>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</si>
  <si>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</si>
  <si>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</si>
  <si>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</si>
  <si>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</si>
  <si>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</si>
  <si>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</si>
  <si>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</si>
  <si>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</si>
  <si>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</si>
  <si>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</si>
  <si>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</si>
  <si>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</si>
  <si>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</si>
  <si>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</si>
  <si>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</si>
  <si>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</si>
  <si>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</si>
  <si>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</si>
  <si>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</si>
  <si>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</si>
  <si>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</si>
  <si>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</si>
  <si>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</si>
  <si>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</si>
  <si>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</si>
  <si>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Ф2 стр 260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</si>
  <si>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</si>
  <si>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</si>
  <si>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</si>
  <si>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</si>
  <si>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</si>
  <si>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</si>
  <si>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</si>
  <si>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</si>
  <si>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</si>
  <si>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</si>
  <si>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</si>
  <si>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</si>
  <si>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Ф2 стр 180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</si>
  <si>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</si>
  <si>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</si>
  <si>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</si>
  <si>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</si>
  <si>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</si>
  <si>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</si>
  <si>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</si>
  <si>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</si>
  <si>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</si>
  <si>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</si>
  <si>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</si>
  <si>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</si>
  <si>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</si>
  <si>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</si>
  <si>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</si>
  <si>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</si>
  <si>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>на  1.01.2019 р.</t>
  </si>
  <si>
    <t>19</t>
  </si>
  <si>
    <t>12-ть місяців</t>
  </si>
  <si>
    <t xml:space="preserve">Підприємство   Державне підприємство "Бурштин України"     </t>
  </si>
  <si>
    <t>Підприємство     Державне підприємство "Бурштин України"</t>
  </si>
  <si>
    <t xml:space="preserve">Витрачання на оплату повернення авансів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</si>
</sst>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  <numFmt numFmtId="188" formatCode="0,"/>
    <numFmt numFmtId="189" formatCode="#,##0,"/>
    <numFmt numFmtId="190" formatCode="[=0]&quot;-&quot;;General"/>
    <numFmt numFmtId="191" formatCode="[=0]&quot;&quot;;General"/>
    <numFmt numFmtId="192" formatCode="00"/>
    <numFmt numFmtId="193" formatCode="[=49.33]&quot;-&quot;;General"/>
    <numFmt numFmtId="194" formatCode="[=97.62]&quot;-&quot;;General"/>
    <numFmt numFmtId="195" formatCode="[=24.76]&quot;-&quot;;General"/>
    <numFmt numFmtId="196" formatCode="[=293.38]&quot;-&quot;;General"/>
    <numFmt numFmtId="197" formatCode="[=-2365.75]&quot;(2)&quot;;General"/>
    <numFmt numFmtId="198" formatCode="[=-2000]&quot;(2)&quot;;General"/>
    <numFmt numFmtId="199" formatCode="000"/>
    <numFmt numFmtId="200" formatCode="[=221.06]&quot;-&quot;;General"/>
    <numFmt numFmtId="201" formatCode="[=20.83]&quot;-&quot;;General"/>
    <numFmt numFmtId="202" formatCode="0&quot;&#10;&quot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[=-158000]&quot;(158)&quot;;General"/>
  </numFmts>
  <fonts count="9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b/>
      <i/>
      <sz val="10"/>
      <color indexed="10"/>
      <name val="Arial Cyr"/>
      <family val="0"/>
    </font>
    <font>
      <sz val="9"/>
      <color indexed="8"/>
      <name val="Times New Roman"/>
      <family val="1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7" fillId="2" borderId="0" applyNumberFormat="0" applyBorder="0" applyAlignment="0" applyProtection="0"/>
    <xf numFmtId="0" fontId="83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4" borderId="0" applyNumberFormat="0" applyBorder="0" applyAlignment="0" applyProtection="0"/>
    <xf numFmtId="0" fontId="7" fillId="4" borderId="0" applyNumberFormat="0" applyBorder="0" applyAlignment="0" applyProtection="0"/>
    <xf numFmtId="0" fontId="83" fillId="5" borderId="0" applyNumberFormat="0" applyBorder="0" applyAlignment="0" applyProtection="0"/>
    <xf numFmtId="0" fontId="7" fillId="5" borderId="0" applyNumberFormat="0" applyBorder="0" applyAlignment="0" applyProtection="0"/>
    <xf numFmtId="0" fontId="83" fillId="6" borderId="0" applyNumberFormat="0" applyBorder="0" applyAlignment="0" applyProtection="0"/>
    <xf numFmtId="0" fontId="7" fillId="7" borderId="0" applyNumberFormat="0" applyBorder="0" applyAlignment="0" applyProtection="0"/>
    <xf numFmtId="0" fontId="83" fillId="8" borderId="0" applyNumberFormat="0" applyBorder="0" applyAlignment="0" applyProtection="0"/>
    <xf numFmtId="0" fontId="7" fillId="9" borderId="0" applyNumberFormat="0" applyBorder="0" applyAlignment="0" applyProtection="0"/>
    <xf numFmtId="0" fontId="83" fillId="10" borderId="0" applyNumberFormat="0" applyBorder="0" applyAlignment="0" applyProtection="0"/>
    <xf numFmtId="0" fontId="7" fillId="10" borderId="0" applyNumberFormat="0" applyBorder="0" applyAlignment="0" applyProtection="0"/>
    <xf numFmtId="0" fontId="83" fillId="11" borderId="0" applyNumberFormat="0" applyBorder="0" applyAlignment="0" applyProtection="0"/>
    <xf numFmtId="0" fontId="7" fillId="12" borderId="0" applyNumberFormat="0" applyBorder="0" applyAlignment="0" applyProtection="0"/>
    <xf numFmtId="0" fontId="83" fillId="13" borderId="0" applyNumberFormat="0" applyBorder="0" applyAlignment="0" applyProtection="0"/>
    <xf numFmtId="0" fontId="7" fillId="13" borderId="0" applyNumberFormat="0" applyBorder="0" applyAlignment="0" applyProtection="0"/>
    <xf numFmtId="0" fontId="83" fillId="5" borderId="0" applyNumberFormat="0" applyBorder="0" applyAlignment="0" applyProtection="0"/>
    <xf numFmtId="0" fontId="7" fillId="5" borderId="0" applyNumberFormat="0" applyBorder="0" applyAlignment="0" applyProtection="0"/>
    <xf numFmtId="0" fontId="83" fillId="14" borderId="0" applyNumberFormat="0" applyBorder="0" applyAlignment="0" applyProtection="0"/>
    <xf numFmtId="0" fontId="7" fillId="10" borderId="0" applyNumberFormat="0" applyBorder="0" applyAlignment="0" applyProtection="0"/>
    <xf numFmtId="0" fontId="83" fillId="15" borderId="0" applyNumberFormat="0" applyBorder="0" applyAlignment="0" applyProtection="0"/>
    <xf numFmtId="0" fontId="7" fillId="15" borderId="0" applyNumberFormat="0" applyBorder="0" applyAlignment="0" applyProtection="0"/>
    <xf numFmtId="0" fontId="84" fillId="16" borderId="0" applyNumberFormat="0" applyBorder="0" applyAlignment="0" applyProtection="0"/>
    <xf numFmtId="0" fontId="8" fillId="16" borderId="0" applyNumberFormat="0" applyBorder="0" applyAlignment="0" applyProtection="0"/>
    <xf numFmtId="0" fontId="84" fillId="17" borderId="0" applyNumberFormat="0" applyBorder="0" applyAlignment="0" applyProtection="0"/>
    <xf numFmtId="0" fontId="8" fillId="12" borderId="0" applyNumberFormat="0" applyBorder="0" applyAlignment="0" applyProtection="0"/>
    <xf numFmtId="0" fontId="84" fillId="13" borderId="0" applyNumberFormat="0" applyBorder="0" applyAlignment="0" applyProtection="0"/>
    <xf numFmtId="0" fontId="8" fillId="13" borderId="0" applyNumberFormat="0" applyBorder="0" applyAlignment="0" applyProtection="0"/>
    <xf numFmtId="0" fontId="84" fillId="18" borderId="0" applyNumberFormat="0" applyBorder="0" applyAlignment="0" applyProtection="0"/>
    <xf numFmtId="0" fontId="8" fillId="18" borderId="0" applyNumberFormat="0" applyBorder="0" applyAlignment="0" applyProtection="0"/>
    <xf numFmtId="0" fontId="84" fillId="19" borderId="0" applyNumberFormat="0" applyBorder="0" applyAlignment="0" applyProtection="0"/>
    <xf numFmtId="0" fontId="8" fillId="20" borderId="0" applyNumberFormat="0" applyBorder="0" applyAlignment="0" applyProtection="0"/>
    <xf numFmtId="0" fontId="84" fillId="21" borderId="0" applyNumberFormat="0" applyBorder="0" applyAlignment="0" applyProtection="0"/>
    <xf numFmtId="0" fontId="8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18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0" fontId="87" fillId="2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7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9" borderId="7" applyNumberFormat="0" applyAlignment="0" applyProtection="0"/>
    <xf numFmtId="0" fontId="5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3" borderId="0" applyNumberFormat="0" applyBorder="0" applyAlignment="0" applyProtection="0"/>
  </cellStyleXfs>
  <cellXfs count="715">
    <xf numFmtId="0" fontId="0" fillId="0" borderId="0" xfId="0" applyAlignment="1">
      <alignment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 quotePrefix="1">
      <alignment horizontal="center"/>
    </xf>
    <xf numFmtId="0" fontId="15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17" xfId="0" applyFont="1" applyBorder="1" applyAlignment="1">
      <alignment horizontal="right" vertical="top" wrapText="1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3" xfId="0" applyFont="1" applyBorder="1" applyAlignment="1">
      <alignment vertical="top" wrapText="1"/>
    </xf>
    <xf numFmtId="0" fontId="16" fillId="0" borderId="14" xfId="0" applyFont="1" applyBorder="1" applyAlignment="1">
      <alignment horizontal="right" vertical="top" wrapText="1"/>
    </xf>
    <xf numFmtId="0" fontId="15" fillId="0" borderId="14" xfId="0" applyFont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top" wrapText="1"/>
    </xf>
    <xf numFmtId="0" fontId="10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wrapText="1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4" fillId="34" borderId="18" xfId="0" applyFont="1" applyFill="1" applyBorder="1" applyAlignment="1">
      <alignment wrapText="1"/>
    </xf>
    <xf numFmtId="0" fontId="15" fillId="0" borderId="0" xfId="0" applyFont="1" applyFill="1" applyBorder="1" applyAlignment="1" quotePrefix="1">
      <alignment horizontal="right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5" fillId="0" borderId="21" xfId="0" applyFont="1" applyBorder="1" applyAlignment="1">
      <alignment wrapText="1"/>
    </xf>
    <xf numFmtId="0" fontId="25" fillId="0" borderId="18" xfId="0" applyFont="1" applyBorder="1" applyAlignment="1">
      <alignment horizontal="center" wrapText="1"/>
    </xf>
    <xf numFmtId="0" fontId="24" fillId="34" borderId="21" xfId="0" applyFont="1" applyFill="1" applyBorder="1" applyAlignment="1">
      <alignment wrapText="1"/>
    </xf>
    <xf numFmtId="0" fontId="25" fillId="0" borderId="21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21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4" fillId="34" borderId="16" xfId="0" applyFont="1" applyFill="1" applyBorder="1" applyAlignment="1">
      <alignment wrapText="1"/>
    </xf>
    <xf numFmtId="0" fontId="24" fillId="34" borderId="2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24" fillId="0" borderId="22" xfId="0" applyFont="1" applyBorder="1" applyAlignment="1">
      <alignment vertical="top" wrapText="1"/>
    </xf>
    <xf numFmtId="0" fontId="24" fillId="0" borderId="24" xfId="0" applyFont="1" applyBorder="1" applyAlignment="1">
      <alignment wrapText="1"/>
    </xf>
    <xf numFmtId="0" fontId="24" fillId="0" borderId="24" xfId="0" applyFont="1" applyBorder="1" applyAlignment="1">
      <alignment horizontal="center" wrapText="1"/>
    </xf>
    <xf numFmtId="0" fontId="24" fillId="0" borderId="24" xfId="0" applyFont="1" applyBorder="1" applyAlignment="1">
      <alignment vertical="top" wrapText="1"/>
    </xf>
    <xf numFmtId="0" fontId="22" fillId="0" borderId="0" xfId="0" applyFont="1" applyFill="1" applyBorder="1" applyAlignment="1" quotePrefix="1">
      <alignment horizontal="left"/>
    </xf>
    <xf numFmtId="0" fontId="15" fillId="0" borderId="19" xfId="0" applyFont="1" applyBorder="1" applyAlignment="1">
      <alignment horizontal="center" wrapText="1"/>
    </xf>
    <xf numFmtId="0" fontId="24" fillId="7" borderId="19" xfId="0" applyFont="1" applyFill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4" fillId="0" borderId="19" xfId="0" applyFont="1" applyBorder="1" applyAlignment="1">
      <alignment horizontal="left" wrapText="1" indent="1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left" wrapText="1"/>
    </xf>
    <xf numFmtId="0" fontId="24" fillId="34" borderId="19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right"/>
    </xf>
    <xf numFmtId="0" fontId="25" fillId="0" borderId="13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25" fillId="34" borderId="18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24" fillId="0" borderId="2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24" fillId="0" borderId="21" xfId="0" applyFont="1" applyBorder="1" applyAlignment="1">
      <alignment horizontal="center" vertical="top" wrapText="1"/>
    </xf>
    <xf numFmtId="0" fontId="24" fillId="34" borderId="20" xfId="0" applyFont="1" applyFill="1" applyBorder="1" applyAlignment="1">
      <alignment wrapText="1"/>
    </xf>
    <xf numFmtId="0" fontId="25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24" fillId="0" borderId="29" xfId="0" applyFont="1" applyBorder="1" applyAlignment="1">
      <alignment vertical="top" wrapText="1"/>
    </xf>
    <xf numFmtId="0" fontId="24" fillId="0" borderId="24" xfId="0" applyFont="1" applyBorder="1" applyAlignment="1">
      <alignment horizontal="left" wrapText="1" indent="1"/>
    </xf>
    <xf numFmtId="0" fontId="25" fillId="0" borderId="24" xfId="0" applyFont="1" applyBorder="1" applyAlignment="1">
      <alignment horizontal="center" wrapText="1"/>
    </xf>
    <xf numFmtId="0" fontId="25" fillId="34" borderId="19" xfId="0" applyFont="1" applyFill="1" applyBorder="1" applyAlignment="1">
      <alignment wrapText="1"/>
    </xf>
    <xf numFmtId="0" fontId="25" fillId="0" borderId="0" xfId="0" applyFont="1" applyAlignment="1">
      <alignment horizontal="justify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0" fontId="15" fillId="0" borderId="12" xfId="0" applyFont="1" applyBorder="1" applyAlignment="1">
      <alignment/>
    </xf>
    <xf numFmtId="49" fontId="24" fillId="0" borderId="0" xfId="73" applyNumberFormat="1">
      <alignment/>
      <protection/>
    </xf>
    <xf numFmtId="49" fontId="24" fillId="0" borderId="0" xfId="73" applyNumberFormat="1" applyFont="1" applyBorder="1" applyAlignment="1">
      <alignment horizontal="right" vertical="center" wrapText="1"/>
      <protection/>
    </xf>
    <xf numFmtId="49" fontId="23" fillId="0" borderId="0" xfId="73" applyNumberFormat="1" applyFont="1" applyBorder="1" applyAlignment="1">
      <alignment horizontal="center" vertical="top"/>
      <protection/>
    </xf>
    <xf numFmtId="49" fontId="32" fillId="0" borderId="0" xfId="73" applyNumberFormat="1" applyFont="1" applyAlignment="1">
      <alignment vertical="center"/>
      <protection/>
    </xf>
    <xf numFmtId="0" fontId="24" fillId="0" borderId="13" xfId="73" applyNumberFormat="1" applyFont="1" applyBorder="1" applyAlignment="1">
      <alignment horizontal="center" vertical="center" wrapText="1"/>
      <protection/>
    </xf>
    <xf numFmtId="0" fontId="24" fillId="0" borderId="14" xfId="73" applyNumberFormat="1" applyFont="1" applyBorder="1" applyAlignment="1">
      <alignment horizontal="center" vertical="center" wrapText="1"/>
      <protection/>
    </xf>
    <xf numFmtId="0" fontId="24" fillId="7" borderId="10" xfId="73" applyFont="1" applyFill="1" applyBorder="1" applyAlignment="1">
      <alignment horizontal="center" vertical="center" wrapText="1"/>
      <protection/>
    </xf>
    <xf numFmtId="0" fontId="24" fillId="7" borderId="11" xfId="73" applyFont="1" applyFill="1" applyBorder="1" applyAlignment="1">
      <alignment horizontal="center" vertical="center" wrapText="1"/>
      <protection/>
    </xf>
    <xf numFmtId="0" fontId="24" fillId="7" borderId="10" xfId="73" applyNumberFormat="1" applyFont="1" applyFill="1" applyBorder="1" applyAlignment="1">
      <alignment horizontal="center" vertical="center" wrapText="1"/>
      <protection/>
    </xf>
    <xf numFmtId="0" fontId="24" fillId="7" borderId="11" xfId="73" applyNumberFormat="1" applyFont="1" applyFill="1" applyBorder="1" applyAlignment="1">
      <alignment horizontal="center" vertical="center" wrapText="1"/>
      <protection/>
    </xf>
    <xf numFmtId="49" fontId="24" fillId="0" borderId="10" xfId="73" applyNumberFormat="1" applyBorder="1">
      <alignment/>
      <protection/>
    </xf>
    <xf numFmtId="0" fontId="24" fillId="0" borderId="26" xfId="73" applyFont="1" applyFill="1" applyBorder="1" applyAlignment="1">
      <alignment vertical="center" wrapText="1"/>
      <protection/>
    </xf>
    <xf numFmtId="0" fontId="24" fillId="0" borderId="11" xfId="73" applyNumberFormat="1" applyFont="1" applyFill="1" applyBorder="1" applyAlignment="1">
      <alignment vertical="center" wrapText="1"/>
      <protection/>
    </xf>
    <xf numFmtId="49" fontId="24" fillId="0" borderId="13" xfId="73" applyNumberFormat="1" applyBorder="1">
      <alignment/>
      <protection/>
    </xf>
    <xf numFmtId="0" fontId="24" fillId="0" borderId="14" xfId="73" applyFont="1" applyFill="1" applyBorder="1" applyAlignment="1">
      <alignment vertical="center" wrapText="1"/>
      <protection/>
    </xf>
    <xf numFmtId="0" fontId="24" fillId="0" borderId="14" xfId="73" applyNumberFormat="1" applyFont="1" applyFill="1" applyBorder="1" applyAlignment="1">
      <alignment vertical="center" wrapText="1"/>
      <protection/>
    </xf>
    <xf numFmtId="0" fontId="24" fillId="0" borderId="13" xfId="73" applyFont="1" applyBorder="1" applyAlignment="1">
      <alignment horizontal="center" vertical="center" wrapText="1"/>
      <protection/>
    </xf>
    <xf numFmtId="0" fontId="24" fillId="0" borderId="14" xfId="73" applyFont="1" applyBorder="1" applyAlignment="1">
      <alignment horizontal="center" vertical="center" wrapText="1"/>
      <protection/>
    </xf>
    <xf numFmtId="0" fontId="24" fillId="7" borderId="13" xfId="73" applyFont="1" applyFill="1" applyBorder="1" applyAlignment="1">
      <alignment horizontal="center" vertical="center" wrapText="1"/>
      <protection/>
    </xf>
    <xf numFmtId="0" fontId="24" fillId="7" borderId="14" xfId="73" applyFont="1" applyFill="1" applyBorder="1" applyAlignment="1">
      <alignment horizontal="center" vertical="center" wrapText="1"/>
      <protection/>
    </xf>
    <xf numFmtId="0" fontId="24" fillId="7" borderId="13" xfId="73" applyNumberFormat="1" applyFont="1" applyFill="1" applyBorder="1" applyAlignment="1">
      <alignment horizontal="center" vertical="center" wrapText="1"/>
      <protection/>
    </xf>
    <xf numFmtId="0" fontId="24" fillId="7" borderId="14" xfId="73" applyNumberFormat="1" applyFont="1" applyFill="1" applyBorder="1" applyAlignment="1">
      <alignment horizontal="center" vertical="center" wrapText="1"/>
      <protection/>
    </xf>
    <xf numFmtId="49" fontId="24" fillId="0" borderId="0" xfId="73" applyNumberFormat="1" applyProtection="1">
      <alignment/>
      <protection hidden="1"/>
    </xf>
    <xf numFmtId="0" fontId="24" fillId="0" borderId="0" xfId="73" applyNumberFormat="1" applyProtection="1">
      <alignment/>
      <protection hidden="1"/>
    </xf>
    <xf numFmtId="0" fontId="24" fillId="0" borderId="13" xfId="73" applyNumberFormat="1" applyFont="1" applyFill="1" applyBorder="1" applyAlignment="1" applyProtection="1">
      <alignment vertical="center" wrapText="1"/>
      <protection hidden="1"/>
    </xf>
    <xf numFmtId="0" fontId="24" fillId="0" borderId="14" xfId="73" applyNumberFormat="1" applyFont="1" applyFill="1" applyBorder="1" applyAlignment="1" applyProtection="1">
      <alignment vertical="center" wrapText="1"/>
      <protection hidden="1"/>
    </xf>
    <xf numFmtId="0" fontId="24" fillId="0" borderId="13" xfId="73" applyNumberFormat="1" applyBorder="1" applyAlignment="1">
      <alignment horizontal="center" vertical="center"/>
      <protection/>
    </xf>
    <xf numFmtId="0" fontId="24" fillId="0" borderId="14" xfId="73" applyNumberFormat="1" applyBorder="1" applyAlignment="1">
      <alignment horizontal="center" vertical="center"/>
      <protection/>
    </xf>
    <xf numFmtId="0" fontId="24" fillId="0" borderId="0" xfId="73" applyNumberFormat="1" applyAlignment="1">
      <alignment horizontal="center" vertical="center"/>
      <protection/>
    </xf>
    <xf numFmtId="0" fontId="24" fillId="0" borderId="13" xfId="73" applyFont="1" applyBorder="1" applyAlignment="1">
      <alignment vertical="center" wrapText="1"/>
      <protection/>
    </xf>
    <xf numFmtId="0" fontId="24" fillId="0" borderId="14" xfId="73" applyFont="1" applyBorder="1" applyAlignment="1">
      <alignment vertical="center" wrapText="1"/>
      <protection/>
    </xf>
    <xf numFmtId="0" fontId="24" fillId="7" borderId="13" xfId="73" applyFont="1" applyFill="1" applyBorder="1" applyAlignment="1">
      <alignment vertical="center" wrapText="1"/>
      <protection/>
    </xf>
    <xf numFmtId="0" fontId="24" fillId="7" borderId="14" xfId="73" applyFont="1" applyFill="1" applyBorder="1" applyAlignment="1">
      <alignment vertical="center" wrapText="1"/>
      <protection/>
    </xf>
    <xf numFmtId="49" fontId="24" fillId="0" borderId="0" xfId="73" applyNumberFormat="1" applyFont="1">
      <alignment/>
      <protection/>
    </xf>
    <xf numFmtId="49" fontId="24" fillId="0" borderId="0" xfId="73" applyNumberFormat="1" applyFont="1" applyAlignment="1">
      <alignment horizontal="justify" vertical="center"/>
      <protection/>
    </xf>
    <xf numFmtId="0" fontId="0" fillId="0" borderId="0" xfId="74">
      <alignment/>
      <protection/>
    </xf>
    <xf numFmtId="0" fontId="0" fillId="0" borderId="0" xfId="74" applyFill="1" applyBorder="1">
      <alignment/>
      <protection/>
    </xf>
    <xf numFmtId="0" fontId="15" fillId="0" borderId="0" xfId="74" applyFont="1">
      <alignment/>
      <protection/>
    </xf>
    <xf numFmtId="0" fontId="15" fillId="0" borderId="12" xfId="74" applyFont="1" applyBorder="1">
      <alignment/>
      <protection/>
    </xf>
    <xf numFmtId="0" fontId="24" fillId="0" borderId="0" xfId="74" applyFont="1">
      <alignment/>
      <protection/>
    </xf>
    <xf numFmtId="0" fontId="30" fillId="0" borderId="0" xfId="74" applyFont="1" applyFill="1" applyBorder="1">
      <alignment/>
      <protection/>
    </xf>
    <xf numFmtId="0" fontId="33" fillId="0" borderId="0" xfId="74" applyFont="1" applyFill="1" applyBorder="1">
      <alignment/>
      <protection/>
    </xf>
    <xf numFmtId="0" fontId="28" fillId="0" borderId="0" xfId="74" applyFont="1" applyFill="1" applyBorder="1">
      <alignment/>
      <protection/>
    </xf>
    <xf numFmtId="2" fontId="0" fillId="0" borderId="0" xfId="74" applyNumberFormat="1" applyFill="1" applyBorder="1">
      <alignment/>
      <protection/>
    </xf>
    <xf numFmtId="0" fontId="16" fillId="35" borderId="30" xfId="74" applyFont="1" applyFill="1" applyBorder="1" applyAlignment="1">
      <alignment horizontal="center" wrapText="1"/>
      <protection/>
    </xf>
    <xf numFmtId="0" fontId="24" fillId="0" borderId="30" xfId="74" applyFont="1" applyBorder="1" applyAlignment="1">
      <alignment horizontal="center" wrapText="1"/>
      <protection/>
    </xf>
    <xf numFmtId="0" fontId="24" fillId="0" borderId="31" xfId="74" applyFont="1" applyBorder="1" applyAlignment="1">
      <alignment wrapText="1"/>
      <protection/>
    </xf>
    <xf numFmtId="0" fontId="15" fillId="0" borderId="19" xfId="74" applyFont="1" applyBorder="1" applyAlignment="1">
      <alignment horizontal="center" wrapText="1"/>
      <protection/>
    </xf>
    <xf numFmtId="0" fontId="24" fillId="0" borderId="19" xfId="74" applyFont="1" applyBorder="1" applyAlignment="1">
      <alignment horizontal="center" wrapText="1"/>
      <protection/>
    </xf>
    <xf numFmtId="0" fontId="24" fillId="0" borderId="32" xfId="74" applyFont="1" applyBorder="1" applyAlignment="1">
      <alignment wrapText="1"/>
      <protection/>
    </xf>
    <xf numFmtId="0" fontId="16" fillId="0" borderId="24" xfId="74" applyFont="1" applyBorder="1" applyAlignment="1">
      <alignment horizontal="center" wrapText="1"/>
      <protection/>
    </xf>
    <xf numFmtId="0" fontId="24" fillId="0" borderId="24" xfId="74" applyFont="1" applyBorder="1" applyAlignment="1">
      <alignment horizontal="center" wrapText="1"/>
      <protection/>
    </xf>
    <xf numFmtId="0" fontId="24" fillId="0" borderId="33" xfId="74" applyFont="1" applyBorder="1" applyAlignment="1">
      <alignment wrapText="1"/>
      <protection/>
    </xf>
    <xf numFmtId="0" fontId="25" fillId="35" borderId="34" xfId="74" applyFont="1" applyFill="1" applyBorder="1" applyAlignment="1">
      <alignment horizontal="center" wrapText="1"/>
      <protection/>
    </xf>
    <xf numFmtId="0" fontId="25" fillId="0" borderId="34" xfId="74" applyFont="1" applyBorder="1" applyAlignment="1">
      <alignment horizontal="center" wrapText="1"/>
      <protection/>
    </xf>
    <xf numFmtId="0" fontId="25" fillId="0" borderId="35" xfId="74" applyFont="1" applyBorder="1" applyAlignment="1">
      <alignment wrapText="1"/>
      <protection/>
    </xf>
    <xf numFmtId="0" fontId="0" fillId="0" borderId="0" xfId="74" applyBorder="1">
      <alignment/>
      <protection/>
    </xf>
    <xf numFmtId="0" fontId="24" fillId="0" borderId="36" xfId="74" applyFont="1" applyBorder="1" applyAlignment="1">
      <alignment horizontal="center" wrapText="1"/>
      <protection/>
    </xf>
    <xf numFmtId="0" fontId="24" fillId="0" borderId="0" xfId="74" applyFont="1" applyBorder="1" applyAlignment="1">
      <alignment horizontal="center" wrapText="1"/>
      <protection/>
    </xf>
    <xf numFmtId="0" fontId="25" fillId="0" borderId="0" xfId="74" applyFont="1" applyBorder="1" applyAlignment="1">
      <alignment horizontal="center" wrapText="1"/>
      <protection/>
    </xf>
    <xf numFmtId="0" fontId="25" fillId="0" borderId="37" xfId="74" applyFont="1" applyBorder="1" applyAlignment="1">
      <alignment wrapText="1"/>
      <protection/>
    </xf>
    <xf numFmtId="0" fontId="24" fillId="0" borderId="38" xfId="74" applyFont="1" applyBorder="1" applyAlignment="1">
      <alignment horizontal="center" wrapText="1"/>
      <protection/>
    </xf>
    <xf numFmtId="0" fontId="24" fillId="0" borderId="20" xfId="74" applyFont="1" applyBorder="1" applyAlignment="1">
      <alignment horizontal="center" wrapText="1"/>
      <protection/>
    </xf>
    <xf numFmtId="0" fontId="24" fillId="0" borderId="39" xfId="74" applyFont="1" applyBorder="1" applyAlignment="1">
      <alignment wrapText="1"/>
      <protection/>
    </xf>
    <xf numFmtId="0" fontId="24" fillId="0" borderId="20" xfId="74" applyFont="1" applyFill="1" applyBorder="1" applyAlignment="1">
      <alignment horizontal="center" wrapText="1"/>
      <protection/>
    </xf>
    <xf numFmtId="0" fontId="24" fillId="0" borderId="23" xfId="74" applyFont="1" applyBorder="1" applyAlignment="1">
      <alignment horizontal="center" wrapText="1"/>
      <protection/>
    </xf>
    <xf numFmtId="0" fontId="24" fillId="0" borderId="19" xfId="74" applyFont="1" applyBorder="1" applyAlignment="1">
      <alignment wrapText="1"/>
      <protection/>
    </xf>
    <xf numFmtId="0" fontId="24" fillId="0" borderId="40" xfId="74" applyFont="1" applyBorder="1" applyAlignment="1">
      <alignment horizontal="center" wrapText="1"/>
      <protection/>
    </xf>
    <xf numFmtId="0" fontId="24" fillId="0" borderId="41" xfId="74" applyFont="1" applyBorder="1" applyAlignment="1">
      <alignment horizontal="center" wrapText="1"/>
      <protection/>
    </xf>
    <xf numFmtId="0" fontId="15" fillId="0" borderId="40" xfId="74" applyFont="1" applyBorder="1" applyAlignment="1">
      <alignment horizontal="center" wrapText="1"/>
      <protection/>
    </xf>
    <xf numFmtId="0" fontId="15" fillId="0" borderId="24" xfId="74" applyFont="1" applyBorder="1" applyAlignment="1">
      <alignment horizontal="center" wrapText="1"/>
      <protection/>
    </xf>
    <xf numFmtId="0" fontId="15" fillId="0" borderId="42" xfId="74" applyFont="1" applyBorder="1" applyAlignment="1">
      <alignment horizontal="center" wrapText="1"/>
      <protection/>
    </xf>
    <xf numFmtId="0" fontId="15" fillId="0" borderId="22" xfId="74" applyFont="1" applyBorder="1" applyAlignment="1">
      <alignment horizontal="center" wrapText="1"/>
      <protection/>
    </xf>
    <xf numFmtId="0" fontId="24" fillId="0" borderId="22" xfId="74" applyFont="1" applyBorder="1" applyAlignment="1">
      <alignment horizontal="center" wrapText="1"/>
      <protection/>
    </xf>
    <xf numFmtId="0" fontId="24" fillId="0" borderId="37" xfId="74" applyFont="1" applyBorder="1" applyAlignment="1">
      <alignment wrapText="1"/>
      <protection/>
    </xf>
    <xf numFmtId="0" fontId="15" fillId="0" borderId="36" xfId="74" applyFont="1" applyBorder="1" applyAlignment="1">
      <alignment horizontal="center" wrapText="1"/>
      <protection/>
    </xf>
    <xf numFmtId="0" fontId="15" fillId="0" borderId="43" xfId="74" applyFont="1" applyBorder="1" applyAlignment="1">
      <alignment horizontal="center" wrapText="1"/>
      <protection/>
    </xf>
    <xf numFmtId="0" fontId="15" fillId="0" borderId="11" xfId="74" applyFont="1" applyBorder="1" applyAlignment="1">
      <alignment horizontal="center" wrapText="1"/>
      <protection/>
    </xf>
    <xf numFmtId="0" fontId="15" fillId="0" borderId="21" xfId="74" applyFont="1" applyBorder="1" applyAlignment="1">
      <alignment horizontal="center" wrapText="1"/>
      <protection/>
    </xf>
    <xf numFmtId="0" fontId="24" fillId="0" borderId="21" xfId="74" applyFont="1" applyBorder="1" applyAlignment="1">
      <alignment horizontal="center" wrapText="1"/>
      <protection/>
    </xf>
    <xf numFmtId="0" fontId="25" fillId="0" borderId="10" xfId="74" applyFont="1" applyBorder="1" applyAlignment="1">
      <alignment horizontal="center" wrapText="1"/>
      <protection/>
    </xf>
    <xf numFmtId="0" fontId="25" fillId="35" borderId="44" xfId="74" applyFont="1" applyFill="1" applyBorder="1" applyAlignment="1">
      <alignment horizontal="center" wrapText="1"/>
      <protection/>
    </xf>
    <xf numFmtId="0" fontId="25" fillId="35" borderId="30" xfId="74" applyFont="1" applyFill="1" applyBorder="1" applyAlignment="1">
      <alignment horizontal="center" wrapText="1"/>
      <protection/>
    </xf>
    <xf numFmtId="0" fontId="25" fillId="0" borderId="30" xfId="74" applyFont="1" applyBorder="1" applyAlignment="1">
      <alignment horizontal="center" wrapText="1"/>
      <protection/>
    </xf>
    <xf numFmtId="0" fontId="25" fillId="0" borderId="31" xfId="74" applyFont="1" applyBorder="1" applyAlignment="1">
      <alignment wrapText="1"/>
      <protection/>
    </xf>
    <xf numFmtId="0" fontId="24" fillId="0" borderId="32" xfId="74" applyFont="1" applyBorder="1" applyAlignment="1">
      <alignment horizontal="left" wrapText="1" indent="1"/>
      <protection/>
    </xf>
    <xf numFmtId="0" fontId="24" fillId="0" borderId="42" xfId="74" applyFont="1" applyBorder="1" applyAlignment="1">
      <alignment horizontal="center" wrapText="1"/>
      <protection/>
    </xf>
    <xf numFmtId="0" fontId="24" fillId="0" borderId="37" xfId="74" applyFont="1" applyBorder="1" applyAlignment="1">
      <alignment horizontal="left" wrapText="1" indent="1"/>
      <protection/>
    </xf>
    <xf numFmtId="0" fontId="24" fillId="0" borderId="45" xfId="74" applyFont="1" applyBorder="1" applyAlignment="1">
      <alignment horizontal="center" wrapText="1"/>
      <protection/>
    </xf>
    <xf numFmtId="0" fontId="15" fillId="0" borderId="41" xfId="74" applyFont="1" applyBorder="1" applyAlignment="1">
      <alignment horizontal="center" wrapText="1"/>
      <protection/>
    </xf>
    <xf numFmtId="0" fontId="24" fillId="0" borderId="33" xfId="74" applyFont="1" applyBorder="1" applyAlignment="1">
      <alignment horizontal="left" wrapText="1" indent="1"/>
      <protection/>
    </xf>
    <xf numFmtId="0" fontId="15" fillId="0" borderId="38" xfId="74" applyFont="1" applyBorder="1" applyAlignment="1">
      <alignment horizontal="center" wrapText="1"/>
      <protection/>
    </xf>
    <xf numFmtId="0" fontId="15" fillId="0" borderId="20" xfId="74" applyFont="1" applyBorder="1" applyAlignment="1">
      <alignment horizontal="center" wrapText="1"/>
      <protection/>
    </xf>
    <xf numFmtId="0" fontId="15" fillId="0" borderId="46" xfId="74" applyFont="1" applyBorder="1" applyAlignment="1">
      <alignment horizontal="center" wrapText="1"/>
      <protection/>
    </xf>
    <xf numFmtId="0" fontId="15" fillId="0" borderId="25" xfId="74" applyFont="1" applyBorder="1" applyAlignment="1">
      <alignment horizontal="center" wrapText="1"/>
      <protection/>
    </xf>
    <xf numFmtId="0" fontId="24" fillId="0" borderId="25" xfId="74" applyFont="1" applyBorder="1" applyAlignment="1">
      <alignment horizontal="center" wrapText="1"/>
      <protection/>
    </xf>
    <xf numFmtId="0" fontId="24" fillId="0" borderId="47" xfId="74" applyFont="1" applyBorder="1" applyAlignment="1">
      <alignment wrapText="1"/>
      <protection/>
    </xf>
    <xf numFmtId="0" fontId="15" fillId="0" borderId="48" xfId="74" applyFont="1" applyBorder="1" applyAlignment="1">
      <alignment horizontal="center" wrapText="1"/>
      <protection/>
    </xf>
    <xf numFmtId="0" fontId="15" fillId="0" borderId="49" xfId="74" applyFont="1" applyBorder="1" applyAlignment="1">
      <alignment horizontal="center" wrapText="1"/>
      <protection/>
    </xf>
    <xf numFmtId="0" fontId="25" fillId="0" borderId="50" xfId="74" applyFont="1" applyBorder="1" applyAlignment="1">
      <alignment horizontal="center" wrapText="1"/>
      <protection/>
    </xf>
    <xf numFmtId="0" fontId="34" fillId="0" borderId="0" xfId="74" applyFont="1" applyFill="1" applyBorder="1">
      <alignment/>
      <protection/>
    </xf>
    <xf numFmtId="0" fontId="25" fillId="0" borderId="27" xfId="74" applyFont="1" applyBorder="1" applyAlignment="1">
      <alignment horizontal="center" wrapText="1"/>
      <protection/>
    </xf>
    <xf numFmtId="0" fontId="25" fillId="0" borderId="25" xfId="74" applyFont="1" applyBorder="1" applyAlignment="1">
      <alignment horizontal="center" wrapText="1"/>
      <protection/>
    </xf>
    <xf numFmtId="0" fontId="25" fillId="0" borderId="51" xfId="74" applyFont="1" applyBorder="1" applyAlignment="1">
      <alignment wrapText="1"/>
      <protection/>
    </xf>
    <xf numFmtId="0" fontId="25" fillId="35" borderId="20" xfId="74" applyFont="1" applyFill="1" applyBorder="1" applyAlignment="1">
      <alignment horizontal="center" wrapText="1"/>
      <protection/>
    </xf>
    <xf numFmtId="0" fontId="25" fillId="0" borderId="20" xfId="74" applyFont="1" applyBorder="1" applyAlignment="1">
      <alignment horizontal="center" wrapText="1"/>
      <protection/>
    </xf>
    <xf numFmtId="0" fontId="25" fillId="0" borderId="20" xfId="74" applyFont="1" applyBorder="1" applyAlignment="1">
      <alignment wrapText="1"/>
      <protection/>
    </xf>
    <xf numFmtId="0" fontId="15" fillId="0" borderId="18" xfId="74" applyFont="1" applyBorder="1" applyAlignment="1">
      <alignment horizontal="center"/>
      <protection/>
    </xf>
    <xf numFmtId="0" fontId="15" fillId="0" borderId="18" xfId="74" applyFont="1" applyFill="1" applyBorder="1" applyAlignment="1">
      <alignment horizontal="center"/>
      <protection/>
    </xf>
    <xf numFmtId="0" fontId="30" fillId="0" borderId="0" xfId="74" applyFont="1" applyFill="1" applyBorder="1" applyAlignment="1">
      <alignment horizontal="center"/>
      <protection/>
    </xf>
    <xf numFmtId="0" fontId="0" fillId="0" borderId="0" xfId="74" applyFont="1" applyFill="1" applyBorder="1">
      <alignment/>
      <protection/>
    </xf>
    <xf numFmtId="0" fontId="15" fillId="0" borderId="0" xfId="74" applyFont="1" applyAlignment="1">
      <alignment horizontal="center"/>
      <protection/>
    </xf>
    <xf numFmtId="0" fontId="24" fillId="0" borderId="24" xfId="74" applyFont="1" applyBorder="1" applyAlignment="1">
      <alignment wrapText="1"/>
      <protection/>
    </xf>
    <xf numFmtId="0" fontId="24" fillId="0" borderId="20" xfId="74" applyFont="1" applyBorder="1" applyAlignment="1">
      <alignment wrapText="1"/>
      <protection/>
    </xf>
    <xf numFmtId="0" fontId="35" fillId="0" borderId="0" xfId="74" applyFont="1" applyFill="1" applyBorder="1">
      <alignment/>
      <protection/>
    </xf>
    <xf numFmtId="0" fontId="24" fillId="0" borderId="25" xfId="74" applyFont="1" applyBorder="1" applyAlignment="1">
      <alignment wrapText="1"/>
      <protection/>
    </xf>
    <xf numFmtId="0" fontId="0" fillId="0" borderId="13" xfId="74" applyBorder="1">
      <alignment/>
      <protection/>
    </xf>
    <xf numFmtId="0" fontId="15" fillId="0" borderId="19" xfId="74" applyFont="1" applyBorder="1" applyAlignment="1">
      <alignment horizontal="left" wrapText="1" indent="4"/>
      <protection/>
    </xf>
    <xf numFmtId="0" fontId="23" fillId="0" borderId="20" xfId="74" applyFont="1" applyBorder="1" applyAlignment="1">
      <alignment horizontal="center" wrapText="1"/>
      <protection/>
    </xf>
    <xf numFmtId="0" fontId="15" fillId="0" borderId="52" xfId="74" applyFont="1" applyBorder="1" applyAlignment="1">
      <alignment horizontal="center" vertical="top" wrapText="1"/>
      <protection/>
    </xf>
    <xf numFmtId="0" fontId="15" fillId="0" borderId="53" xfId="74" applyFont="1" applyBorder="1" applyAlignment="1">
      <alignment horizontal="center" vertical="top" wrapText="1"/>
      <protection/>
    </xf>
    <xf numFmtId="0" fontId="9" fillId="0" borderId="0" xfId="74" applyFont="1" applyAlignment="1">
      <alignment horizontal="right" vertical="top" wrapText="1"/>
      <protection/>
    </xf>
    <xf numFmtId="0" fontId="21" fillId="0" borderId="0" xfId="74" applyFont="1" applyAlignment="1">
      <alignment horizontal="center"/>
      <protection/>
    </xf>
    <xf numFmtId="0" fontId="15" fillId="0" borderId="0" xfId="74" applyFont="1" applyBorder="1" applyAlignment="1">
      <alignment vertical="top" wrapText="1"/>
      <protection/>
    </xf>
    <xf numFmtId="0" fontId="16" fillId="0" borderId="54" xfId="74" applyFont="1" applyBorder="1" applyAlignment="1">
      <alignment vertical="top" wrapText="1"/>
      <protection/>
    </xf>
    <xf numFmtId="0" fontId="15" fillId="0" borderId="0" xfId="74" applyFont="1" applyBorder="1" applyAlignment="1">
      <alignment horizontal="right" vertical="top" wrapText="1"/>
      <protection/>
    </xf>
    <xf numFmtId="0" fontId="15" fillId="0" borderId="0" xfId="74" applyFont="1" applyAlignment="1">
      <alignment vertical="top" wrapText="1"/>
      <protection/>
    </xf>
    <xf numFmtId="0" fontId="16" fillId="0" borderId="55" xfId="74" applyFont="1" applyBorder="1" applyAlignment="1">
      <alignment horizontal="right" vertical="top" wrapText="1"/>
      <protection/>
    </xf>
    <xf numFmtId="0" fontId="36" fillId="0" borderId="0" xfId="74" applyFont="1" applyAlignment="1">
      <alignment horizontal="right" vertical="top" wrapText="1"/>
      <protection/>
    </xf>
    <xf numFmtId="0" fontId="15" fillId="0" borderId="0" xfId="74" applyFont="1" applyBorder="1" applyAlignment="1">
      <alignment horizontal="center" vertical="top" wrapText="1"/>
      <protection/>
    </xf>
    <xf numFmtId="0" fontId="10" fillId="0" borderId="56" xfId="74" applyFont="1" applyBorder="1" applyAlignment="1">
      <alignment horizontal="center" vertical="top" wrapText="1"/>
      <protection/>
    </xf>
    <xf numFmtId="0" fontId="15" fillId="0" borderId="0" xfId="74" applyFont="1" applyAlignment="1">
      <alignment horizontal="right" vertical="top" wrapText="1"/>
      <protection/>
    </xf>
    <xf numFmtId="0" fontId="24" fillId="0" borderId="0" xfId="74" applyFont="1" applyAlignment="1">
      <alignment horizontal="justify"/>
      <protection/>
    </xf>
    <xf numFmtId="0" fontId="0" fillId="0" borderId="0" xfId="74" applyAlignment="1">
      <alignment/>
      <protection/>
    </xf>
    <xf numFmtId="0" fontId="15" fillId="0" borderId="54" xfId="74" applyFont="1" applyBorder="1" applyAlignment="1">
      <alignment horizontal="center" vertical="top" wrapText="1"/>
      <protection/>
    </xf>
    <xf numFmtId="0" fontId="15" fillId="0" borderId="54" xfId="74" applyFont="1" applyBorder="1" applyAlignment="1">
      <alignment horizontal="center" wrapText="1"/>
      <protection/>
    </xf>
    <xf numFmtId="0" fontId="25" fillId="0" borderId="54" xfId="74" applyFont="1" applyBorder="1" applyAlignment="1">
      <alignment horizontal="center" wrapText="1"/>
      <protection/>
    </xf>
    <xf numFmtId="0" fontId="25" fillId="0" borderId="54" xfId="74" applyFont="1" applyBorder="1" applyAlignment="1">
      <alignment wrapText="1"/>
      <protection/>
    </xf>
    <xf numFmtId="0" fontId="16" fillId="34" borderId="56" xfId="74" applyFont="1" applyFill="1" applyBorder="1" applyAlignment="1">
      <alignment horizontal="center" wrapText="1"/>
      <protection/>
    </xf>
    <xf numFmtId="0" fontId="25" fillId="0" borderId="56" xfId="74" applyFont="1" applyBorder="1" applyAlignment="1">
      <alignment horizontal="center" wrapText="1"/>
      <protection/>
    </xf>
    <xf numFmtId="0" fontId="25" fillId="0" borderId="57" xfId="74" applyFont="1" applyBorder="1" applyAlignment="1">
      <alignment wrapText="1"/>
      <protection/>
    </xf>
    <xf numFmtId="0" fontId="15" fillId="34" borderId="58" xfId="74" applyFont="1" applyFill="1" applyBorder="1" applyAlignment="1">
      <alignment horizontal="center" wrapText="1"/>
      <protection/>
    </xf>
    <xf numFmtId="0" fontId="25" fillId="0" borderId="58" xfId="74" applyFont="1" applyBorder="1" applyAlignment="1">
      <alignment horizontal="center" wrapText="1"/>
      <protection/>
    </xf>
    <xf numFmtId="0" fontId="15" fillId="0" borderId="58" xfId="74" applyFont="1" applyBorder="1" applyAlignment="1">
      <alignment horizontal="center" vertical="top" wrapText="1"/>
      <protection/>
    </xf>
    <xf numFmtId="0" fontId="15" fillId="0" borderId="58" xfId="74" applyFont="1" applyBorder="1" applyAlignment="1">
      <alignment horizontal="center" wrapText="1"/>
      <protection/>
    </xf>
    <xf numFmtId="0" fontId="24" fillId="0" borderId="58" xfId="74" applyFont="1" applyBorder="1" applyAlignment="1">
      <alignment horizontal="center" wrapText="1"/>
      <protection/>
    </xf>
    <xf numFmtId="0" fontId="24" fillId="0" borderId="54" xfId="74" applyFont="1" applyBorder="1" applyAlignment="1">
      <alignment wrapText="1"/>
      <protection/>
    </xf>
    <xf numFmtId="0" fontId="24" fillId="0" borderId="54" xfId="74" applyFont="1" applyBorder="1" applyAlignment="1">
      <alignment horizontal="center" wrapText="1"/>
      <protection/>
    </xf>
    <xf numFmtId="0" fontId="15" fillId="0" borderId="56" xfId="74" applyFont="1" applyBorder="1" applyAlignment="1">
      <alignment horizontal="center" vertical="top" wrapText="1"/>
      <protection/>
    </xf>
    <xf numFmtId="0" fontId="15" fillId="0" borderId="56" xfId="74" applyFont="1" applyBorder="1" applyAlignment="1">
      <alignment horizontal="center" wrapText="1"/>
      <protection/>
    </xf>
    <xf numFmtId="0" fontId="24" fillId="0" borderId="56" xfId="74" applyFont="1" applyBorder="1" applyAlignment="1">
      <alignment horizontal="center" wrapText="1"/>
      <protection/>
    </xf>
    <xf numFmtId="0" fontId="24" fillId="0" borderId="54" xfId="74" applyFont="1" applyBorder="1" applyAlignment="1">
      <alignment vertical="top" wrapText="1"/>
      <protection/>
    </xf>
    <xf numFmtId="0" fontId="25" fillId="0" borderId="57" xfId="74" applyFont="1" applyBorder="1" applyAlignment="1">
      <alignment vertical="top" wrapText="1"/>
      <protection/>
    </xf>
    <xf numFmtId="0" fontId="15" fillId="0" borderId="59" xfId="74" applyFont="1" applyBorder="1" applyAlignment="1">
      <alignment horizontal="center" wrapText="1"/>
      <protection/>
    </xf>
    <xf numFmtId="0" fontId="15" fillId="0" borderId="59" xfId="74" applyFont="1" applyBorder="1" applyAlignment="1">
      <alignment horizontal="center" vertical="top" wrapText="1"/>
      <protection/>
    </xf>
    <xf numFmtId="0" fontId="24" fillId="0" borderId="59" xfId="74" applyFont="1" applyBorder="1" applyAlignment="1">
      <alignment horizontal="center" wrapText="1"/>
      <protection/>
    </xf>
    <xf numFmtId="0" fontId="40" fillId="0" borderId="54" xfId="74" applyFont="1" applyBorder="1" applyAlignment="1">
      <alignment wrapText="1"/>
      <protection/>
    </xf>
    <xf numFmtId="0" fontId="15" fillId="0" borderId="60" xfId="74" applyFont="1" applyBorder="1" applyAlignment="1">
      <alignment horizontal="center" wrapText="1"/>
      <protection/>
    </xf>
    <xf numFmtId="0" fontId="15" fillId="0" borderId="60" xfId="74" applyFont="1" applyBorder="1" applyAlignment="1">
      <alignment horizontal="center" vertical="top" wrapText="1"/>
      <protection/>
    </xf>
    <xf numFmtId="0" fontId="24" fillId="0" borderId="60" xfId="74" applyFont="1" applyBorder="1" applyAlignment="1">
      <alignment horizontal="center" wrapText="1"/>
      <protection/>
    </xf>
    <xf numFmtId="0" fontId="40" fillId="0" borderId="55" xfId="74" applyFont="1" applyBorder="1" applyAlignment="1">
      <alignment wrapText="1"/>
      <protection/>
    </xf>
    <xf numFmtId="0" fontId="15" fillId="0" borderId="55" xfId="74" applyFont="1" applyBorder="1" applyAlignment="1">
      <alignment horizontal="center" vertical="top" wrapText="1"/>
      <protection/>
    </xf>
    <xf numFmtId="0" fontId="15" fillId="0" borderId="61" xfId="74" applyFont="1" applyBorder="1" applyAlignment="1">
      <alignment horizontal="center" wrapText="1"/>
      <protection/>
    </xf>
    <xf numFmtId="0" fontId="15" fillId="0" borderId="61" xfId="74" applyFont="1" applyBorder="1" applyAlignment="1">
      <alignment horizontal="center" vertical="top" wrapText="1"/>
      <protection/>
    </xf>
    <xf numFmtId="0" fontId="24" fillId="0" borderId="57" xfId="74" applyFont="1" applyBorder="1" applyAlignment="1">
      <alignment wrapText="1"/>
      <protection/>
    </xf>
    <xf numFmtId="0" fontId="0" fillId="0" borderId="0" xfId="74" applyBorder="1" applyAlignment="1">
      <alignment/>
      <protection/>
    </xf>
    <xf numFmtId="0" fontId="15" fillId="0" borderId="0" xfId="74" applyFont="1" applyBorder="1" applyAlignment="1">
      <alignment horizontal="center" wrapText="1"/>
      <protection/>
    </xf>
    <xf numFmtId="0" fontId="15" fillId="34" borderId="54" xfId="74" applyFont="1" applyFill="1" applyBorder="1" applyAlignment="1">
      <alignment horizontal="center" vertical="top" wrapText="1"/>
      <protection/>
    </xf>
    <xf numFmtId="0" fontId="15" fillId="34" borderId="54" xfId="74" applyFont="1" applyFill="1" applyBorder="1" applyAlignment="1">
      <alignment horizontal="center" wrapText="1"/>
      <protection/>
    </xf>
    <xf numFmtId="0" fontId="15" fillId="0" borderId="54" xfId="74" applyFont="1" applyBorder="1" applyAlignment="1">
      <alignment vertical="top" wrapText="1"/>
      <protection/>
    </xf>
    <xf numFmtId="0" fontId="15" fillId="0" borderId="56" xfId="74" applyFont="1" applyBorder="1" applyAlignment="1">
      <alignment vertical="top" wrapText="1"/>
      <protection/>
    </xf>
    <xf numFmtId="0" fontId="16" fillId="0" borderId="54" xfId="74" applyFont="1" applyBorder="1" applyAlignment="1">
      <alignment horizontal="center" vertical="top" wrapText="1"/>
      <protection/>
    </xf>
    <xf numFmtId="0" fontId="16" fillId="0" borderId="54" xfId="74" applyFont="1" applyBorder="1" applyAlignment="1">
      <alignment horizontal="center" wrapText="1"/>
      <protection/>
    </xf>
    <xf numFmtId="0" fontId="16" fillId="0" borderId="56" xfId="74" applyFont="1" applyBorder="1" applyAlignment="1">
      <alignment horizontal="center" vertical="top" wrapText="1"/>
      <protection/>
    </xf>
    <xf numFmtId="0" fontId="16" fillId="0" borderId="56" xfId="74" applyFont="1" applyBorder="1" applyAlignment="1">
      <alignment horizontal="center" wrapText="1"/>
      <protection/>
    </xf>
    <xf numFmtId="0" fontId="24" fillId="0" borderId="55" xfId="74" applyFont="1" applyBorder="1" applyAlignment="1">
      <alignment horizontal="center" wrapText="1"/>
      <protection/>
    </xf>
    <xf numFmtId="0" fontId="41" fillId="0" borderId="0" xfId="74" applyFont="1">
      <alignment/>
      <protection/>
    </xf>
    <xf numFmtId="0" fontId="42" fillId="0" borderId="60" xfId="74" applyFont="1" applyBorder="1" applyAlignment="1">
      <alignment horizontal="center" wrapText="1"/>
      <protection/>
    </xf>
    <xf numFmtId="0" fontId="43" fillId="0" borderId="60" xfId="74" applyFont="1" applyBorder="1" applyAlignment="1">
      <alignment horizontal="center" wrapText="1"/>
      <protection/>
    </xf>
    <xf numFmtId="0" fontId="23" fillId="0" borderId="55" xfId="74" applyFont="1" applyBorder="1" applyAlignment="1">
      <alignment horizontal="center" wrapText="1"/>
      <protection/>
    </xf>
    <xf numFmtId="0" fontId="16" fillId="0" borderId="0" xfId="74" applyFont="1" applyBorder="1" applyAlignment="1">
      <alignment vertical="top" wrapText="1"/>
      <protection/>
    </xf>
    <xf numFmtId="0" fontId="10" fillId="0" borderId="0" xfId="74" applyFont="1" applyBorder="1" applyAlignment="1">
      <alignment vertical="top" wrapText="1"/>
      <protection/>
    </xf>
    <xf numFmtId="0" fontId="36" fillId="0" borderId="0" xfId="74" applyFont="1" applyBorder="1" applyAlignment="1">
      <alignment vertical="top" wrapText="1"/>
      <protection/>
    </xf>
    <xf numFmtId="0" fontId="16" fillId="0" borderId="60" xfId="74" applyFont="1" applyBorder="1" applyAlignment="1">
      <alignment horizontal="right" vertical="top" wrapText="1"/>
      <protection/>
    </xf>
    <xf numFmtId="0" fontId="15" fillId="0" borderId="62" xfId="74" applyFont="1" applyBorder="1" applyAlignment="1">
      <alignment vertical="top" wrapText="1"/>
      <protection/>
    </xf>
    <xf numFmtId="0" fontId="10" fillId="0" borderId="63" xfId="74" applyFont="1" applyBorder="1" applyAlignment="1">
      <alignment horizontal="right" vertical="top" wrapText="1"/>
      <protection/>
    </xf>
    <xf numFmtId="0" fontId="44" fillId="0" borderId="0" xfId="74" applyFont="1" applyBorder="1" applyAlignment="1">
      <alignment horizontal="right" vertical="top" wrapText="1"/>
      <protection/>
    </xf>
    <xf numFmtId="0" fontId="44" fillId="0" borderId="0" xfId="74" applyFont="1" applyAlignment="1">
      <alignment horizontal="right" vertical="top" wrapText="1"/>
      <protection/>
    </xf>
    <xf numFmtId="0" fontId="45" fillId="0" borderId="0" xfId="74" applyNumberFormat="1" applyFont="1" applyFill="1" applyBorder="1" applyAlignment="1" applyProtection="1">
      <alignment vertical="top"/>
      <protection/>
    </xf>
    <xf numFmtId="0" fontId="15" fillId="0" borderId="0" xfId="74" applyNumberFormat="1" applyFont="1" applyFill="1" applyBorder="1" applyAlignment="1" applyProtection="1">
      <alignment vertical="top"/>
      <protection/>
    </xf>
    <xf numFmtId="0" fontId="15" fillId="0" borderId="0" xfId="74" applyNumberFormat="1" applyFont="1" applyFill="1" applyBorder="1" applyAlignment="1" applyProtection="1">
      <alignment horizontal="center" vertical="top"/>
      <protection/>
    </xf>
    <xf numFmtId="1" fontId="15" fillId="10" borderId="18" xfId="74" applyNumberFormat="1" applyFont="1" applyFill="1" applyBorder="1" applyAlignment="1" applyProtection="1">
      <alignment horizontal="center" vertical="top"/>
      <protection/>
    </xf>
    <xf numFmtId="0" fontId="15" fillId="10" borderId="18" xfId="74" applyNumberFormat="1" applyFont="1" applyFill="1" applyBorder="1" applyAlignment="1" applyProtection="1">
      <alignment horizontal="center" vertical="top"/>
      <protection/>
    </xf>
    <xf numFmtId="0" fontId="13" fillId="0" borderId="18" xfId="74" applyNumberFormat="1" applyFont="1" applyFill="1" applyBorder="1" applyAlignment="1" applyProtection="1">
      <alignment horizontal="center" vertical="top"/>
      <protection/>
    </xf>
    <xf numFmtId="0" fontId="13" fillId="0" borderId="18" xfId="74" applyNumberFormat="1" applyFont="1" applyFill="1" applyBorder="1" applyAlignment="1" applyProtection="1">
      <alignment horizontal="left" vertical="top"/>
      <protection/>
    </xf>
    <xf numFmtId="0" fontId="15" fillId="0" borderId="18" xfId="74" applyNumberFormat="1" applyFont="1" applyFill="1" applyBorder="1" applyAlignment="1" applyProtection="1">
      <alignment horizontal="center" vertical="top"/>
      <protection/>
    </xf>
    <xf numFmtId="1" fontId="15" fillId="0" borderId="18" xfId="74" applyNumberFormat="1" applyFont="1" applyFill="1" applyBorder="1" applyAlignment="1" applyProtection="1">
      <alignment horizontal="center" vertical="top"/>
      <protection/>
    </xf>
    <xf numFmtId="0" fontId="46" fillId="10" borderId="18" xfId="74" applyNumberFormat="1" applyFont="1" applyFill="1" applyBorder="1" applyAlignment="1" applyProtection="1">
      <alignment horizontal="center" vertical="top"/>
      <protection/>
    </xf>
    <xf numFmtId="0" fontId="46" fillId="0" borderId="18" xfId="74" applyNumberFormat="1" applyFont="1" applyFill="1" applyBorder="1" applyAlignment="1" applyProtection="1">
      <alignment horizontal="center" vertical="top"/>
      <protection/>
    </xf>
    <xf numFmtId="0" fontId="47" fillId="0" borderId="18" xfId="74" applyNumberFormat="1" applyFont="1" applyFill="1" applyBorder="1" applyAlignment="1" applyProtection="1">
      <alignment horizontal="center" vertical="top"/>
      <protection/>
    </xf>
    <xf numFmtId="0" fontId="46" fillId="0" borderId="18" xfId="74" applyNumberFormat="1" applyFont="1" applyFill="1" applyBorder="1" applyAlignment="1" applyProtection="1">
      <alignment horizontal="left" vertical="top" indent="10"/>
      <protection/>
    </xf>
    <xf numFmtId="0" fontId="10" fillId="0" borderId="18" xfId="74" applyNumberFormat="1" applyFont="1" applyFill="1" applyBorder="1" applyAlignment="1" applyProtection="1">
      <alignment horizontal="center" vertical="top" wrapText="1"/>
      <protection/>
    </xf>
    <xf numFmtId="0" fontId="45" fillId="0" borderId="12" xfId="74" applyNumberFormat="1" applyFont="1" applyFill="1" applyBorder="1" applyAlignment="1" applyProtection="1">
      <alignment horizontal="left" vertical="top"/>
      <protection/>
    </xf>
    <xf numFmtId="0" fontId="48" fillId="0" borderId="0" xfId="74" applyNumberFormat="1" applyFont="1" applyFill="1" applyBorder="1" applyAlignment="1" applyProtection="1">
      <alignment vertical="top"/>
      <protection/>
    </xf>
    <xf numFmtId="0" fontId="13" fillId="0" borderId="0" xfId="74" applyNumberFormat="1" applyFont="1" applyFill="1" applyBorder="1" applyAlignment="1" applyProtection="1">
      <alignment vertical="top"/>
      <protection/>
    </xf>
    <xf numFmtId="0" fontId="9" fillId="0" borderId="18" xfId="74" applyNumberFormat="1" applyFont="1" applyFill="1" applyBorder="1" applyAlignment="1" applyProtection="1">
      <alignment vertical="top"/>
      <protection/>
    </xf>
    <xf numFmtId="0" fontId="44" fillId="0" borderId="0" xfId="74" applyNumberFormat="1" applyFont="1" applyFill="1" applyBorder="1" applyAlignment="1" applyProtection="1">
      <alignment vertical="top"/>
      <protection/>
    </xf>
    <xf numFmtId="0" fontId="50" fillId="0" borderId="0" xfId="74" applyNumberFormat="1" applyFont="1" applyFill="1" applyBorder="1" applyAlignment="1" applyProtection="1">
      <alignment vertical="top"/>
      <protection/>
    </xf>
    <xf numFmtId="0" fontId="49" fillId="0" borderId="0" xfId="74" applyNumberFormat="1" applyFont="1" applyFill="1" applyBorder="1" applyAlignment="1" applyProtection="1">
      <alignment vertical="top"/>
      <protection/>
    </xf>
    <xf numFmtId="0" fontId="9" fillId="0" borderId="0" xfId="74" applyNumberFormat="1" applyFont="1" applyFill="1" applyBorder="1" applyAlignment="1" applyProtection="1">
      <alignment vertical="top"/>
      <protection/>
    </xf>
    <xf numFmtId="0" fontId="48" fillId="0" borderId="15" xfId="74" applyNumberFormat="1" applyFont="1" applyFill="1" applyBorder="1" applyAlignment="1" applyProtection="1">
      <alignment vertical="top"/>
      <protection/>
    </xf>
    <xf numFmtId="0" fontId="13" fillId="0" borderId="15" xfId="74" applyNumberFormat="1" applyFont="1" applyFill="1" applyBorder="1" applyAlignment="1" applyProtection="1">
      <alignment vertical="top"/>
      <protection/>
    </xf>
    <xf numFmtId="0" fontId="45" fillId="0" borderId="18" xfId="74" applyNumberFormat="1" applyFont="1" applyFill="1" applyBorder="1" applyAlignment="1" applyProtection="1">
      <alignment horizontal="right" vertical="top"/>
      <protection/>
    </xf>
    <xf numFmtId="0" fontId="45" fillId="0" borderId="18" xfId="74" applyNumberFormat="1" applyFont="1" applyFill="1" applyBorder="1" applyAlignment="1" applyProtection="1">
      <alignment vertical="top"/>
      <protection/>
    </xf>
    <xf numFmtId="0" fontId="15" fillId="0" borderId="16" xfId="72" applyFont="1" applyBorder="1" applyAlignment="1">
      <alignment vertical="top" wrapText="1"/>
      <protection/>
    </xf>
    <xf numFmtId="0" fontId="48" fillId="0" borderId="12" xfId="74" applyNumberFormat="1" applyFont="1" applyFill="1" applyBorder="1" applyAlignment="1" applyProtection="1">
      <alignment vertical="top"/>
      <protection/>
    </xf>
    <xf numFmtId="0" fontId="13" fillId="0" borderId="12" xfId="74" applyNumberFormat="1" applyFont="1" applyFill="1" applyBorder="1" applyAlignment="1" applyProtection="1">
      <alignment vertical="top"/>
      <protection/>
    </xf>
    <xf numFmtId="0" fontId="46" fillId="0" borderId="0" xfId="74" applyFont="1" applyFill="1" applyBorder="1" applyAlignment="1">
      <alignment horizontal="center" vertical="top" wrapText="1"/>
      <protection/>
    </xf>
    <xf numFmtId="0" fontId="10" fillId="0" borderId="0" xfId="74" applyFont="1" applyFill="1" applyBorder="1" applyAlignment="1">
      <alignment horizontal="center" vertical="top" wrapText="1"/>
      <protection/>
    </xf>
    <xf numFmtId="0" fontId="33" fillId="0" borderId="0" xfId="74" applyFont="1" applyFill="1" applyBorder="1">
      <alignment/>
      <protection/>
    </xf>
    <xf numFmtId="0" fontId="6" fillId="0" borderId="0" xfId="74" applyFont="1" applyFill="1" applyBorder="1" applyAlignment="1">
      <alignment horizontal="center"/>
      <protection/>
    </xf>
    <xf numFmtId="0" fontId="10" fillId="0" borderId="0" xfId="74" applyFont="1" applyAlignment="1">
      <alignment horizontal="left"/>
      <protection/>
    </xf>
    <xf numFmtId="0" fontId="15" fillId="0" borderId="15" xfId="74" applyFont="1" applyBorder="1">
      <alignment/>
      <protection/>
    </xf>
    <xf numFmtId="0" fontId="10" fillId="0" borderId="0" xfId="74" applyFont="1">
      <alignment/>
      <protection/>
    </xf>
    <xf numFmtId="0" fontId="15" fillId="0" borderId="0" xfId="74" applyFont="1" applyAlignment="1">
      <alignment horizontal="left"/>
      <protection/>
    </xf>
    <xf numFmtId="0" fontId="16" fillId="0" borderId="15" xfId="74" applyFont="1" applyBorder="1">
      <alignment/>
      <protection/>
    </xf>
    <xf numFmtId="0" fontId="53" fillId="0" borderId="0" xfId="74" applyFont="1">
      <alignment/>
      <protection/>
    </xf>
    <xf numFmtId="0" fontId="10" fillId="0" borderId="0" xfId="74" applyFont="1" applyAlignment="1">
      <alignment horizontal="justify"/>
      <protection/>
    </xf>
    <xf numFmtId="0" fontId="54" fillId="0" borderId="0" xfId="74" applyFont="1" applyFill="1" applyBorder="1">
      <alignment/>
      <protection/>
    </xf>
    <xf numFmtId="0" fontId="55" fillId="0" borderId="26" xfId="74" applyFont="1" applyBorder="1">
      <alignment/>
      <protection/>
    </xf>
    <xf numFmtId="2" fontId="55" fillId="0" borderId="0" xfId="74" applyNumberFormat="1" applyFont="1">
      <alignment/>
      <protection/>
    </xf>
    <xf numFmtId="0" fontId="56" fillId="0" borderId="0" xfId="74" applyFont="1">
      <alignment/>
      <protection/>
    </xf>
    <xf numFmtId="1" fontId="55" fillId="0" borderId="0" xfId="74" applyNumberFormat="1" applyFont="1">
      <alignment/>
      <protection/>
    </xf>
    <xf numFmtId="0" fontId="55" fillId="0" borderId="0" xfId="74" applyFont="1">
      <alignment/>
      <protection/>
    </xf>
    <xf numFmtId="0" fontId="15" fillId="34" borderId="13" xfId="74" applyFont="1" applyFill="1" applyBorder="1" applyAlignment="1">
      <alignment horizontal="center" vertical="top" wrapText="1"/>
      <protection/>
    </xf>
    <xf numFmtId="0" fontId="15" fillId="34" borderId="18" xfId="74" applyFont="1" applyFill="1" applyBorder="1" applyAlignment="1">
      <alignment horizontal="center" vertical="top" wrapText="1"/>
      <protection/>
    </xf>
    <xf numFmtId="2" fontId="15" fillId="34" borderId="18" xfId="74" applyNumberFormat="1" applyFont="1" applyFill="1" applyBorder="1" applyAlignment="1">
      <alignment horizontal="center" vertical="top" wrapText="1"/>
      <protection/>
    </xf>
    <xf numFmtId="0" fontId="42" fillId="0" borderId="18" xfId="74" applyFont="1" applyBorder="1" applyAlignment="1">
      <alignment horizontal="center" vertical="top" wrapText="1"/>
      <protection/>
    </xf>
    <xf numFmtId="0" fontId="46" fillId="0" borderId="18" xfId="74" applyFont="1" applyBorder="1" applyAlignment="1">
      <alignment vertical="top" wrapText="1"/>
      <protection/>
    </xf>
    <xf numFmtId="0" fontId="15" fillId="0" borderId="13" xfId="74" applyFont="1" applyBorder="1" applyAlignment="1">
      <alignment horizontal="center" vertical="top" wrapText="1"/>
      <protection/>
    </xf>
    <xf numFmtId="0" fontId="15" fillId="0" borderId="18" xfId="74" applyFont="1" applyBorder="1" applyAlignment="1">
      <alignment horizontal="center" vertical="top" wrapText="1"/>
      <protection/>
    </xf>
    <xf numFmtId="0" fontId="15" fillId="34" borderId="18" xfId="74" applyFont="1" applyFill="1" applyBorder="1" applyAlignment="1">
      <alignment vertical="top" wrapText="1"/>
      <protection/>
    </xf>
    <xf numFmtId="0" fontId="57" fillId="0" borderId="18" xfId="71" applyFont="1" applyBorder="1" applyAlignment="1">
      <alignment horizontal="center" vertical="top" wrapText="1"/>
      <protection/>
    </xf>
    <xf numFmtId="0" fontId="15" fillId="0" borderId="18" xfId="74" applyFont="1" applyFill="1" applyBorder="1" applyAlignment="1">
      <alignment horizontal="center" vertical="top" wrapText="1"/>
      <protection/>
    </xf>
    <xf numFmtId="0" fontId="15" fillId="0" borderId="0" xfId="74" applyFont="1" applyBorder="1">
      <alignment/>
      <protection/>
    </xf>
    <xf numFmtId="0" fontId="36" fillId="0" borderId="13" xfId="74" applyFont="1" applyBorder="1" applyAlignment="1">
      <alignment horizontal="center" vertical="top" wrapText="1"/>
      <protection/>
    </xf>
    <xf numFmtId="0" fontId="36" fillId="0" borderId="18" xfId="74" applyFont="1" applyBorder="1" applyAlignment="1">
      <alignment horizontal="center" vertical="top" wrapText="1"/>
      <protection/>
    </xf>
    <xf numFmtId="0" fontId="36" fillId="0" borderId="22" xfId="74" applyFont="1" applyBorder="1" applyAlignment="1">
      <alignment horizontal="center" vertical="top" wrapText="1"/>
      <protection/>
    </xf>
    <xf numFmtId="0" fontId="10" fillId="0" borderId="16" xfId="74" applyFont="1" applyBorder="1" applyAlignment="1">
      <alignment vertical="top" wrapText="1"/>
      <protection/>
    </xf>
    <xf numFmtId="0" fontId="10" fillId="0" borderId="12" xfId="74" applyFont="1" applyBorder="1" applyAlignment="1">
      <alignment vertical="top" wrapText="1"/>
      <protection/>
    </xf>
    <xf numFmtId="0" fontId="10" fillId="0" borderId="22" xfId="74" applyFont="1" applyBorder="1" applyAlignment="1">
      <alignment vertical="top" wrapText="1"/>
      <protection/>
    </xf>
    <xf numFmtId="0" fontId="10" fillId="0" borderId="17" xfId="74" applyFont="1" applyBorder="1" applyAlignment="1">
      <alignment vertical="top" wrapText="1"/>
      <protection/>
    </xf>
    <xf numFmtId="0" fontId="10" fillId="0" borderId="22" xfId="74" applyFont="1" applyBorder="1" applyAlignment="1">
      <alignment horizontal="center" vertical="top" wrapText="1"/>
      <protection/>
    </xf>
    <xf numFmtId="0" fontId="10" fillId="0" borderId="16" xfId="74" applyFont="1" applyBorder="1" applyAlignment="1">
      <alignment horizontal="center" vertical="top" wrapText="1"/>
      <protection/>
    </xf>
    <xf numFmtId="0" fontId="10" fillId="0" borderId="37" xfId="74" applyFont="1" applyBorder="1" applyAlignment="1">
      <alignment vertical="top" wrapText="1"/>
      <protection/>
    </xf>
    <xf numFmtId="0" fontId="10" fillId="0" borderId="43" xfId="74" applyFont="1" applyBorder="1" applyAlignment="1">
      <alignment vertical="top" wrapText="1"/>
      <protection/>
    </xf>
    <xf numFmtId="0" fontId="10" fillId="0" borderId="0" xfId="74" applyFont="1" applyBorder="1" applyAlignment="1">
      <alignment horizontal="center" vertical="top" wrapText="1"/>
      <protection/>
    </xf>
    <xf numFmtId="0" fontId="10" fillId="0" borderId="36" xfId="74" applyFont="1" applyBorder="1" applyAlignment="1">
      <alignment vertical="top" wrapText="1"/>
      <protection/>
    </xf>
    <xf numFmtId="0" fontId="10" fillId="0" borderId="43" xfId="74" applyFont="1" applyBorder="1" applyAlignment="1">
      <alignment horizontal="center" vertical="top" wrapText="1"/>
      <protection/>
    </xf>
    <xf numFmtId="0" fontId="10" fillId="0" borderId="37" xfId="74" applyFont="1" applyBorder="1" applyAlignment="1">
      <alignment horizontal="center" vertical="top" wrapText="1"/>
      <protection/>
    </xf>
    <xf numFmtId="0" fontId="10" fillId="0" borderId="36" xfId="74" applyFont="1" applyBorder="1" applyAlignment="1">
      <alignment horizontal="center" vertical="top" wrapText="1"/>
      <protection/>
    </xf>
    <xf numFmtId="0" fontId="10" fillId="0" borderId="21" xfId="74" applyFont="1" applyBorder="1" applyAlignment="1">
      <alignment horizontal="center" vertical="top" wrapText="1"/>
      <protection/>
    </xf>
    <xf numFmtId="0" fontId="10" fillId="0" borderId="11" xfId="74" applyFont="1" applyBorder="1" applyAlignment="1">
      <alignment horizontal="center" vertical="top" wrapText="1"/>
      <protection/>
    </xf>
    <xf numFmtId="0" fontId="10" fillId="0" borderId="10" xfId="74" applyFont="1" applyBorder="1" applyAlignment="1">
      <alignment horizontal="center" vertical="top" wrapText="1"/>
      <protection/>
    </xf>
    <xf numFmtId="0" fontId="10" fillId="0" borderId="26" xfId="74" applyFont="1" applyBorder="1" applyAlignment="1">
      <alignment horizontal="center" vertical="top" wrapText="1"/>
      <protection/>
    </xf>
    <xf numFmtId="0" fontId="9" fillId="0" borderId="0" xfId="74" applyFont="1" applyAlignment="1">
      <alignment horizontal="center"/>
      <protection/>
    </xf>
    <xf numFmtId="0" fontId="15" fillId="0" borderId="0" xfId="74" applyFont="1" applyBorder="1">
      <alignment/>
      <protection/>
    </xf>
    <xf numFmtId="0" fontId="13" fillId="0" borderId="0" xfId="74" applyFont="1" applyBorder="1">
      <alignment/>
      <protection/>
    </xf>
    <xf numFmtId="0" fontId="10" fillId="0" borderId="0" xfId="74" applyFont="1" applyAlignment="1">
      <alignment horizontal="right"/>
      <protection/>
    </xf>
    <xf numFmtId="0" fontId="46" fillId="0" borderId="0" xfId="74" applyFont="1">
      <alignment/>
      <protection/>
    </xf>
    <xf numFmtId="0" fontId="46" fillId="0" borderId="12" xfId="74" applyFont="1" applyBorder="1">
      <alignment/>
      <protection/>
    </xf>
    <xf numFmtId="0" fontId="15" fillId="0" borderId="0" xfId="74" applyFont="1" applyFill="1" applyBorder="1">
      <alignment/>
      <protection/>
    </xf>
    <xf numFmtId="0" fontId="46" fillId="0" borderId="12" xfId="74" applyFont="1" applyBorder="1" applyAlignment="1">
      <alignment horizontal="right"/>
      <protection/>
    </xf>
    <xf numFmtId="0" fontId="46" fillId="0" borderId="0" xfId="74" applyFont="1" applyBorder="1">
      <alignment/>
      <protection/>
    </xf>
    <xf numFmtId="0" fontId="58" fillId="0" borderId="0" xfId="74" applyFont="1">
      <alignment/>
      <protection/>
    </xf>
    <xf numFmtId="0" fontId="59" fillId="0" borderId="0" xfId="74" applyFont="1" applyAlignment="1">
      <alignment horizontal="center"/>
      <protection/>
    </xf>
    <xf numFmtId="0" fontId="60" fillId="0" borderId="18" xfId="74" applyFont="1" applyBorder="1" applyAlignment="1">
      <alignment horizontal="center" vertical="top" wrapText="1"/>
      <protection/>
    </xf>
    <xf numFmtId="0" fontId="46" fillId="0" borderId="18" xfId="74" applyFont="1" applyBorder="1" applyAlignment="1">
      <alignment horizontal="center" vertical="top" wrapText="1"/>
      <protection/>
    </xf>
    <xf numFmtId="0" fontId="60" fillId="34" borderId="18" xfId="74" applyFont="1" applyFill="1" applyBorder="1" applyAlignment="1">
      <alignment horizontal="center" vertical="top" wrapText="1"/>
      <protection/>
    </xf>
    <xf numFmtId="0" fontId="10" fillId="0" borderId="18" xfId="74" applyFont="1" applyBorder="1" applyAlignment="1">
      <alignment vertical="top" wrapText="1"/>
      <protection/>
    </xf>
    <xf numFmtId="0" fontId="60" fillId="0" borderId="18" xfId="74" applyFont="1" applyBorder="1" applyAlignment="1">
      <alignment vertical="top" wrapText="1"/>
      <protection/>
    </xf>
    <xf numFmtId="0" fontId="61" fillId="0" borderId="18" xfId="74" applyFont="1" applyBorder="1" applyAlignment="1">
      <alignment vertical="top" wrapText="1"/>
      <protection/>
    </xf>
    <xf numFmtId="0" fontId="46" fillId="0" borderId="22" xfId="74" applyFont="1" applyBorder="1" applyAlignment="1">
      <alignment horizontal="center" vertical="top" wrapText="1"/>
      <protection/>
    </xf>
    <xf numFmtId="0" fontId="42" fillId="0" borderId="22" xfId="74" applyFont="1" applyBorder="1" applyAlignment="1">
      <alignment horizontal="center" vertical="top" wrapText="1"/>
      <protection/>
    </xf>
    <xf numFmtId="0" fontId="42" fillId="0" borderId="17" xfId="74" applyFont="1" applyBorder="1" applyAlignment="1">
      <alignment horizontal="center" vertical="top" wrapText="1"/>
      <protection/>
    </xf>
    <xf numFmtId="0" fontId="46" fillId="0" borderId="12" xfId="74" applyFont="1" applyBorder="1" applyAlignment="1">
      <alignment horizontal="center" vertical="top" wrapText="1"/>
      <protection/>
    </xf>
    <xf numFmtId="0" fontId="42" fillId="0" borderId="14" xfId="74" applyFont="1" applyBorder="1" applyAlignment="1">
      <alignment horizontal="left" vertical="top" wrapText="1"/>
      <protection/>
    </xf>
    <xf numFmtId="0" fontId="42" fillId="0" borderId="15" xfId="74" applyFont="1" applyBorder="1" applyAlignment="1">
      <alignment horizontal="right" vertical="top" wrapText="1"/>
      <protection/>
    </xf>
    <xf numFmtId="0" fontId="46" fillId="0" borderId="21" xfId="74" applyFont="1" applyBorder="1" applyAlignment="1">
      <alignment horizontal="center" vertical="top" wrapText="1"/>
      <protection/>
    </xf>
    <xf numFmtId="0" fontId="46" fillId="0" borderId="26" xfId="74" applyFont="1" applyBorder="1" applyAlignment="1">
      <alignment horizontal="center" vertical="top" wrapText="1"/>
      <protection/>
    </xf>
    <xf numFmtId="0" fontId="46" fillId="0" borderId="0" xfId="74" applyFont="1" applyFill="1" applyBorder="1">
      <alignment/>
      <protection/>
    </xf>
    <xf numFmtId="0" fontId="10" fillId="0" borderId="0" xfId="74" applyFont="1" applyBorder="1">
      <alignment/>
      <protection/>
    </xf>
    <xf numFmtId="0" fontId="60" fillId="0" borderId="22" xfId="74" applyFont="1" applyBorder="1" applyAlignment="1">
      <alignment horizontal="center" vertical="top" wrapText="1"/>
      <protection/>
    </xf>
    <xf numFmtId="0" fontId="46" fillId="0" borderId="22" xfId="74" applyFont="1" applyBorder="1" applyAlignment="1">
      <alignment vertical="top" wrapText="1"/>
      <protection/>
    </xf>
    <xf numFmtId="0" fontId="10" fillId="0" borderId="12" xfId="74" applyFont="1" applyBorder="1">
      <alignment/>
      <protection/>
    </xf>
    <xf numFmtId="0" fontId="62" fillId="0" borderId="0" xfId="74" applyFont="1">
      <alignment/>
      <protection/>
    </xf>
    <xf numFmtId="0" fontId="63" fillId="0" borderId="0" xfId="74" applyFont="1" applyAlignment="1">
      <alignment horizontal="left"/>
      <protection/>
    </xf>
    <xf numFmtId="0" fontId="60" fillId="0" borderId="0" xfId="74" applyFont="1" applyAlignment="1">
      <alignment horizontal="center"/>
      <protection/>
    </xf>
    <xf numFmtId="0" fontId="60" fillId="0" borderId="0" xfId="74" applyFont="1" applyAlignment="1">
      <alignment horizontal="right"/>
      <protection/>
    </xf>
    <xf numFmtId="0" fontId="46" fillId="0" borderId="17" xfId="74" applyFont="1" applyBorder="1" applyAlignment="1">
      <alignment horizontal="center" vertical="top" wrapText="1"/>
      <protection/>
    </xf>
    <xf numFmtId="0" fontId="46" fillId="0" borderId="16" xfId="74" applyFont="1" applyBorder="1" applyAlignment="1">
      <alignment vertical="top" wrapText="1"/>
      <protection/>
    </xf>
    <xf numFmtId="0" fontId="64" fillId="0" borderId="0" xfId="74" applyFont="1">
      <alignment/>
      <protection/>
    </xf>
    <xf numFmtId="0" fontId="61" fillId="34" borderId="18" xfId="74" applyFont="1" applyFill="1" applyBorder="1" applyAlignment="1">
      <alignment horizontal="center" vertical="top" wrapText="1"/>
      <protection/>
    </xf>
    <xf numFmtId="0" fontId="46" fillId="0" borderId="11" xfId="74" applyFont="1" applyBorder="1" applyAlignment="1">
      <alignment horizontal="center" vertical="top" wrapText="1"/>
      <protection/>
    </xf>
    <xf numFmtId="0" fontId="60" fillId="0" borderId="21" xfId="74" applyFont="1" applyBorder="1" applyAlignment="1">
      <alignment horizontal="center" vertical="top" wrapText="1"/>
      <protection/>
    </xf>
    <xf numFmtId="0" fontId="46" fillId="0" borderId="10" xfId="74" applyFont="1" applyBorder="1" applyAlignment="1">
      <alignment vertical="top" wrapText="1"/>
      <protection/>
    </xf>
    <xf numFmtId="0" fontId="65" fillId="0" borderId="18" xfId="74" applyFont="1" applyBorder="1" applyAlignment="1">
      <alignment horizontal="center" vertical="top" wrapText="1"/>
      <protection/>
    </xf>
    <xf numFmtId="0" fontId="46" fillId="0" borderId="18" xfId="74" applyFont="1" applyFill="1" applyBorder="1" applyAlignment="1">
      <alignment horizontal="center" vertical="top" wrapText="1"/>
      <protection/>
    </xf>
    <xf numFmtId="0" fontId="10" fillId="0" borderId="18" xfId="74" applyFont="1" applyBorder="1" applyAlignment="1">
      <alignment horizontal="center" vertical="top" wrapText="1"/>
      <protection/>
    </xf>
    <xf numFmtId="0" fontId="46" fillId="0" borderId="21" xfId="74" applyFont="1" applyBorder="1" applyAlignment="1">
      <alignment vertical="top" wrapText="1"/>
      <protection/>
    </xf>
    <xf numFmtId="0" fontId="53" fillId="0" borderId="0" xfId="74" applyFont="1" applyFill="1" applyBorder="1">
      <alignment/>
      <protection/>
    </xf>
    <xf numFmtId="0" fontId="10" fillId="0" borderId="18" xfId="74" applyFont="1" applyFill="1" applyBorder="1" applyAlignment="1">
      <alignment horizontal="center" vertical="top" wrapText="1"/>
      <protection/>
    </xf>
    <xf numFmtId="0" fontId="60" fillId="36" borderId="18" xfId="74" applyFont="1" applyFill="1" applyBorder="1" applyAlignment="1">
      <alignment horizontal="center" vertical="top" wrapText="1"/>
      <protection/>
    </xf>
    <xf numFmtId="0" fontId="66" fillId="0" borderId="18" xfId="74" applyFont="1" applyFill="1" applyBorder="1" applyAlignment="1">
      <alignment horizontal="center" vertical="top" wrapText="1"/>
      <protection/>
    </xf>
    <xf numFmtId="0" fontId="54" fillId="0" borderId="0" xfId="74" applyFont="1" applyFill="1" applyBorder="1">
      <alignment/>
      <protection/>
    </xf>
    <xf numFmtId="0" fontId="26" fillId="0" borderId="0" xfId="74" applyFont="1" applyFill="1" applyBorder="1">
      <alignment/>
      <protection/>
    </xf>
    <xf numFmtId="0" fontId="36" fillId="0" borderId="0" xfId="74" applyFont="1">
      <alignment/>
      <protection/>
    </xf>
    <xf numFmtId="0" fontId="9" fillId="0" borderId="0" xfId="74" applyFont="1" applyFill="1" applyBorder="1" applyAlignment="1">
      <alignment horizontal="left"/>
      <protection/>
    </xf>
    <xf numFmtId="0" fontId="9" fillId="0" borderId="0" xfId="74" applyFont="1" applyAlignment="1">
      <alignment horizontal="left"/>
      <protection/>
    </xf>
    <xf numFmtId="0" fontId="10" fillId="0" borderId="15" xfId="74" applyFont="1" applyBorder="1">
      <alignment/>
      <protection/>
    </xf>
    <xf numFmtId="0" fontId="10" fillId="0" borderId="15" xfId="74" applyFont="1" applyFill="1" applyBorder="1">
      <alignment/>
      <protection/>
    </xf>
    <xf numFmtId="0" fontId="10" fillId="0" borderId="15" xfId="74" applyFont="1" applyFill="1" applyBorder="1" applyAlignment="1">
      <alignment/>
      <protection/>
    </xf>
    <xf numFmtId="0" fontId="0" fillId="0" borderId="12" xfId="74" applyBorder="1">
      <alignment/>
      <protection/>
    </xf>
    <xf numFmtId="0" fontId="0" fillId="0" borderId="22" xfId="74" applyBorder="1">
      <alignment/>
      <protection/>
    </xf>
    <xf numFmtId="0" fontId="42" fillId="0" borderId="12" xfId="74" applyFont="1" applyBorder="1">
      <alignment/>
      <protection/>
    </xf>
    <xf numFmtId="0" fontId="42" fillId="0" borderId="16" xfId="74" applyFont="1" applyBorder="1">
      <alignment/>
      <protection/>
    </xf>
    <xf numFmtId="0" fontId="10" fillId="0" borderId="12" xfId="74" applyFont="1" applyFill="1" applyBorder="1" applyAlignment="1">
      <alignment/>
      <protection/>
    </xf>
    <xf numFmtId="0" fontId="15" fillId="0" borderId="26" xfId="74" applyFont="1" applyBorder="1" applyAlignment="1">
      <alignment vertical="top" wrapText="1"/>
      <protection/>
    </xf>
    <xf numFmtId="0" fontId="42" fillId="0" borderId="26" xfId="74" applyFont="1" applyBorder="1" applyAlignment="1">
      <alignment vertical="top" wrapText="1"/>
      <protection/>
    </xf>
    <xf numFmtId="0" fontId="42" fillId="0" borderId="10" xfId="74" applyFont="1" applyBorder="1" applyAlignment="1">
      <alignment vertical="top" wrapText="1"/>
      <protection/>
    </xf>
    <xf numFmtId="0" fontId="15" fillId="0" borderId="0" xfId="74" applyFont="1" applyAlignment="1">
      <alignment wrapText="1"/>
      <protection/>
    </xf>
    <xf numFmtId="0" fontId="16" fillId="0" borderId="13" xfId="74" applyFont="1" applyBorder="1" applyAlignment="1">
      <alignment vertical="top" wrapText="1"/>
      <protection/>
    </xf>
    <xf numFmtId="0" fontId="10" fillId="0" borderId="14" xfId="74" applyFont="1" applyBorder="1" applyAlignment="1">
      <alignment horizontal="center" vertical="top" wrapText="1"/>
      <protection/>
    </xf>
    <xf numFmtId="0" fontId="10" fillId="0" borderId="13" xfId="74" applyFont="1" applyBorder="1" applyAlignment="1">
      <alignment vertical="top" wrapText="1"/>
      <protection/>
    </xf>
    <xf numFmtId="0" fontId="13" fillId="0" borderId="0" xfId="74" applyFont="1" applyBorder="1" applyAlignment="1">
      <alignment vertical="top" wrapText="1"/>
      <protection/>
    </xf>
    <xf numFmtId="0" fontId="15" fillId="34" borderId="18" xfId="74" applyFont="1" applyFill="1" applyBorder="1" applyAlignment="1">
      <alignment horizontal="right" vertical="top" wrapText="1"/>
      <protection/>
    </xf>
    <xf numFmtId="0" fontId="16" fillId="34" borderId="18" xfId="74" applyFont="1" applyFill="1" applyBorder="1" applyAlignment="1">
      <alignment horizontal="right" vertical="top" wrapText="1"/>
      <protection/>
    </xf>
    <xf numFmtId="0" fontId="13" fillId="0" borderId="18" xfId="74" applyFont="1" applyBorder="1" applyAlignment="1">
      <alignment vertical="top" wrapText="1"/>
      <protection/>
    </xf>
    <xf numFmtId="0" fontId="15" fillId="0" borderId="18" xfId="74" applyFont="1" applyFill="1" applyBorder="1" applyAlignment="1">
      <alignment horizontal="right" vertical="top" wrapText="1"/>
      <protection/>
    </xf>
    <xf numFmtId="0" fontId="10" fillId="0" borderId="13" xfId="74" applyFont="1" applyBorder="1" applyAlignment="1">
      <alignment horizontal="center" vertical="top" wrapText="1"/>
      <protection/>
    </xf>
    <xf numFmtId="0" fontId="13" fillId="0" borderId="11" xfId="74" applyFont="1" applyBorder="1" applyAlignment="1">
      <alignment vertical="top" wrapText="1"/>
      <protection/>
    </xf>
    <xf numFmtId="0" fontId="13" fillId="0" borderId="26" xfId="74" applyFont="1" applyBorder="1" applyAlignment="1">
      <alignment vertical="top" wrapText="1"/>
      <protection/>
    </xf>
    <xf numFmtId="0" fontId="13" fillId="0" borderId="10" xfId="74" applyFont="1" applyBorder="1" applyAlignment="1">
      <alignment vertical="top" wrapText="1"/>
      <protection/>
    </xf>
    <xf numFmtId="0" fontId="13" fillId="0" borderId="12" xfId="74" applyFont="1" applyBorder="1" applyAlignment="1">
      <alignment vertical="top" wrapText="1"/>
      <protection/>
    </xf>
    <xf numFmtId="0" fontId="15" fillId="0" borderId="18" xfId="74" applyFont="1" applyBorder="1" applyAlignment="1">
      <alignment horizontal="right" vertical="top" wrapText="1"/>
      <protection/>
    </xf>
    <xf numFmtId="0" fontId="13" fillId="0" borderId="15" xfId="74" applyFont="1" applyBorder="1" applyAlignment="1">
      <alignment vertical="top" wrapText="1"/>
      <protection/>
    </xf>
    <xf numFmtId="0" fontId="13" fillId="0" borderId="0" xfId="74" applyFont="1" applyAlignment="1">
      <alignment vertical="top" wrapText="1"/>
      <protection/>
    </xf>
    <xf numFmtId="0" fontId="16" fillId="0" borderId="12" xfId="74" applyFont="1" applyBorder="1" applyAlignment="1">
      <alignment vertical="top" wrapText="1"/>
      <protection/>
    </xf>
    <xf numFmtId="0" fontId="67" fillId="0" borderId="0" xfId="74" applyFont="1" applyBorder="1">
      <alignment/>
      <protection/>
    </xf>
    <xf numFmtId="0" fontId="13" fillId="0" borderId="16" xfId="74" applyFont="1" applyBorder="1" applyAlignment="1">
      <alignment vertical="top" wrapText="1"/>
      <protection/>
    </xf>
    <xf numFmtId="0" fontId="13" fillId="0" borderId="22" xfId="74" applyFont="1" applyBorder="1" applyAlignment="1">
      <alignment vertical="top" wrapText="1"/>
      <protection/>
    </xf>
    <xf numFmtId="0" fontId="13" fillId="36" borderId="12" xfId="74" applyFont="1" applyFill="1" applyBorder="1" applyAlignment="1">
      <alignment vertical="top" wrapText="1"/>
      <protection/>
    </xf>
    <xf numFmtId="0" fontId="42" fillId="0" borderId="16" xfId="74" applyFont="1" applyBorder="1" applyAlignment="1">
      <alignment vertical="top" wrapText="1"/>
      <protection/>
    </xf>
    <xf numFmtId="0" fontId="67" fillId="0" borderId="0" xfId="74" applyFont="1" applyFill="1" applyBorder="1">
      <alignment/>
      <protection/>
    </xf>
    <xf numFmtId="0" fontId="15" fillId="0" borderId="37" xfId="74" applyFont="1" applyBorder="1" applyAlignment="1">
      <alignment vertical="top" wrapText="1"/>
      <protection/>
    </xf>
    <xf numFmtId="0" fontId="15" fillId="0" borderId="43" xfId="74" applyFont="1" applyBorder="1" applyAlignment="1">
      <alignment vertical="top" wrapText="1"/>
      <protection/>
    </xf>
    <xf numFmtId="0" fontId="16" fillId="36" borderId="0" xfId="74" applyFont="1" applyFill="1" applyBorder="1" applyAlignment="1">
      <alignment vertical="top" wrapText="1"/>
      <protection/>
    </xf>
    <xf numFmtId="0" fontId="42" fillId="0" borderId="37" xfId="74" applyFont="1" applyBorder="1" applyAlignment="1">
      <alignment vertical="top" wrapText="1"/>
      <protection/>
    </xf>
    <xf numFmtId="0" fontId="15" fillId="0" borderId="10" xfId="74" applyFont="1" applyBorder="1" applyAlignment="1">
      <alignment vertical="top" wrapText="1"/>
      <protection/>
    </xf>
    <xf numFmtId="0" fontId="15" fillId="0" borderId="21" xfId="74" applyFont="1" applyBorder="1" applyAlignment="1">
      <alignment vertical="top" wrapText="1"/>
      <protection/>
    </xf>
    <xf numFmtId="0" fontId="16" fillId="36" borderId="26" xfId="74" applyFont="1" applyFill="1" applyBorder="1" applyAlignment="1">
      <alignment vertical="top" wrapText="1"/>
      <protection/>
    </xf>
    <xf numFmtId="0" fontId="15" fillId="0" borderId="36" xfId="74" applyFont="1" applyBorder="1" applyAlignment="1">
      <alignment vertical="top" wrapText="1"/>
      <protection/>
    </xf>
    <xf numFmtId="0" fontId="16" fillId="36" borderId="37" xfId="74" applyFont="1" applyFill="1" applyBorder="1" applyAlignment="1">
      <alignment vertical="top" wrapText="1"/>
      <protection/>
    </xf>
    <xf numFmtId="0" fontId="13" fillId="0" borderId="21" xfId="74" applyFont="1" applyBorder="1" applyAlignment="1">
      <alignment vertical="top" wrapText="1"/>
      <protection/>
    </xf>
    <xf numFmtId="0" fontId="13" fillId="36" borderId="10" xfId="74" applyFont="1" applyFill="1" applyBorder="1" applyAlignment="1">
      <alignment vertical="top" wrapText="1"/>
      <protection/>
    </xf>
    <xf numFmtId="0" fontId="10" fillId="0" borderId="10" xfId="74" applyFont="1" applyBorder="1" applyAlignment="1">
      <alignment vertical="top" wrapText="1"/>
      <protection/>
    </xf>
    <xf numFmtId="0" fontId="26" fillId="0" borderId="0" xfId="74" applyFont="1" applyFill="1" applyBorder="1" applyAlignment="1">
      <alignment horizontal="center" vertical="top" wrapText="1"/>
      <protection/>
    </xf>
    <xf numFmtId="0" fontId="10" fillId="0" borderId="15" xfId="74" applyFont="1" applyBorder="1" applyAlignment="1">
      <alignment vertical="top" wrapText="1"/>
      <protection/>
    </xf>
    <xf numFmtId="0" fontId="10" fillId="0" borderId="14" xfId="74" applyFont="1" applyBorder="1" applyAlignment="1">
      <alignment horizontal="left" vertical="top" wrapText="1"/>
      <protection/>
    </xf>
    <xf numFmtId="0" fontId="10" fillId="0" borderId="13" xfId="74" applyFont="1" applyBorder="1" applyAlignment="1">
      <alignment horizontal="right" vertical="top" wrapText="1"/>
      <protection/>
    </xf>
    <xf numFmtId="0" fontId="68" fillId="0" borderId="0" xfId="74" applyFont="1" applyFill="1" applyBorder="1">
      <alignment/>
      <protection/>
    </xf>
    <xf numFmtId="0" fontId="68" fillId="0" borderId="0" xfId="74" applyFont="1">
      <alignment/>
      <protection/>
    </xf>
    <xf numFmtId="0" fontId="13" fillId="0" borderId="0" xfId="74" applyFont="1">
      <alignment/>
      <protection/>
    </xf>
    <xf numFmtId="0" fontId="69" fillId="0" borderId="0" xfId="74" applyFont="1">
      <alignment/>
      <protection/>
    </xf>
    <xf numFmtId="0" fontId="16" fillId="34" borderId="18" xfId="74" applyFont="1" applyFill="1" applyBorder="1" applyAlignment="1">
      <alignment vertical="top" wrapText="1"/>
      <protection/>
    </xf>
    <xf numFmtId="0" fontId="61" fillId="34" borderId="18" xfId="74" applyFont="1" applyFill="1" applyBorder="1" applyAlignment="1">
      <alignment vertical="top" wrapText="1"/>
      <protection/>
    </xf>
    <xf numFmtId="0" fontId="62" fillId="0" borderId="18" xfId="74" applyFont="1" applyBorder="1" applyAlignment="1">
      <alignment vertical="top" wrapText="1"/>
      <protection/>
    </xf>
    <xf numFmtId="0" fontId="15" fillId="0" borderId="18" xfId="74" applyFont="1" applyBorder="1" applyAlignment="1">
      <alignment vertical="top" wrapText="1"/>
      <protection/>
    </xf>
    <xf numFmtId="0" fontId="36" fillId="0" borderId="17" xfId="74" applyFont="1" applyBorder="1" applyAlignment="1">
      <alignment horizontal="center" vertical="top" wrapText="1"/>
      <protection/>
    </xf>
    <xf numFmtId="0" fontId="42" fillId="0" borderId="16" xfId="74" applyFont="1" applyBorder="1" applyAlignment="1">
      <alignment horizontal="center" vertical="top" wrapText="1"/>
      <protection/>
    </xf>
    <xf numFmtId="0" fontId="42" fillId="0" borderId="13" xfId="74" applyFont="1" applyBorder="1" applyAlignment="1">
      <alignment horizontal="center" vertical="top" wrapText="1"/>
      <protection/>
    </xf>
    <xf numFmtId="0" fontId="0" fillId="0" borderId="43" xfId="74" applyBorder="1">
      <alignment/>
      <protection/>
    </xf>
    <xf numFmtId="0" fontId="42" fillId="0" borderId="0" xfId="74" applyFont="1" applyBorder="1" applyAlignment="1">
      <alignment horizontal="center" vertical="top" wrapText="1"/>
      <protection/>
    </xf>
    <xf numFmtId="0" fontId="42" fillId="0" borderId="0" xfId="74" applyFont="1" applyBorder="1" applyAlignment="1">
      <alignment horizontal="right" vertical="top" wrapText="1"/>
      <protection/>
    </xf>
    <xf numFmtId="0" fontId="42" fillId="0" borderId="21" xfId="74" applyFont="1" applyBorder="1" applyAlignment="1">
      <alignment horizontal="center" vertical="top" wrapText="1"/>
      <protection/>
    </xf>
    <xf numFmtId="0" fontId="42" fillId="0" borderId="26" xfId="74" applyFont="1" applyBorder="1" applyAlignment="1">
      <alignment horizontal="right" vertical="top" wrapText="1"/>
      <protection/>
    </xf>
    <xf numFmtId="0" fontId="21" fillId="0" borderId="0" xfId="74" applyFont="1">
      <alignment/>
      <protection/>
    </xf>
    <xf numFmtId="0" fontId="11" fillId="0" borderId="0" xfId="74" applyFont="1" applyBorder="1" applyAlignment="1">
      <alignment horizontal="right" vertical="top" wrapText="1"/>
      <protection/>
    </xf>
    <xf numFmtId="0" fontId="13" fillId="0" borderId="0" xfId="74" applyFont="1" applyBorder="1" applyAlignment="1">
      <alignment horizontal="center" vertical="top" wrapText="1"/>
      <protection/>
    </xf>
    <xf numFmtId="0" fontId="68" fillId="0" borderId="18" xfId="74" applyFont="1" applyFill="1" applyBorder="1" applyAlignment="1">
      <alignment horizontal="center" vertical="top" wrapText="1"/>
      <protection/>
    </xf>
    <xf numFmtId="0" fontId="68" fillId="0" borderId="18" xfId="74" applyFont="1" applyBorder="1" applyAlignment="1">
      <alignment horizontal="center" vertical="top" wrapText="1"/>
      <protection/>
    </xf>
    <xf numFmtId="0" fontId="0" fillId="0" borderId="0" xfId="74" applyFill="1" applyBorder="1" applyAlignment="1">
      <alignment horizontal="center"/>
      <protection/>
    </xf>
    <xf numFmtId="0" fontId="30" fillId="0" borderId="0" xfId="74" applyFont="1">
      <alignment/>
      <protection/>
    </xf>
    <xf numFmtId="0" fontId="22" fillId="36" borderId="18" xfId="74" applyFont="1" applyFill="1" applyBorder="1" applyAlignment="1">
      <alignment horizontal="center" vertical="top" wrapText="1"/>
      <protection/>
    </xf>
    <xf numFmtId="0" fontId="21" fillId="0" borderId="0" xfId="74" applyFont="1" applyAlignment="1">
      <alignment horizontal="left"/>
      <protection/>
    </xf>
    <xf numFmtId="0" fontId="13" fillId="0" borderId="18" xfId="74" applyFont="1" applyBorder="1" applyAlignment="1">
      <alignment horizontal="center" vertical="top" wrapText="1"/>
      <protection/>
    </xf>
    <xf numFmtId="0" fontId="15" fillId="0" borderId="22" xfId="74" applyFont="1" applyBorder="1" applyAlignment="1">
      <alignment horizontal="center" vertical="top" wrapText="1"/>
      <protection/>
    </xf>
    <xf numFmtId="0" fontId="15" fillId="0" borderId="64" xfId="74" applyFont="1" applyBorder="1" applyAlignment="1">
      <alignment vertical="top" wrapText="1"/>
      <protection/>
    </xf>
    <xf numFmtId="0" fontId="13" fillId="0" borderId="21" xfId="74" applyFont="1" applyBorder="1" applyAlignment="1">
      <alignment horizontal="center" vertical="top" wrapText="1"/>
      <protection/>
    </xf>
    <xf numFmtId="0" fontId="15" fillId="0" borderId="21" xfId="74" applyFont="1" applyBorder="1" applyAlignment="1">
      <alignment horizontal="center" vertical="top" wrapText="1"/>
      <protection/>
    </xf>
    <xf numFmtId="0" fontId="13" fillId="0" borderId="22" xfId="74" applyFont="1" applyBorder="1" applyAlignment="1">
      <alignment horizontal="center" vertical="top" wrapText="1"/>
      <protection/>
    </xf>
    <xf numFmtId="0" fontId="15" fillId="0" borderId="22" xfId="74" applyFont="1" applyBorder="1" applyAlignment="1">
      <alignment vertical="top" wrapText="1"/>
      <protection/>
    </xf>
    <xf numFmtId="0" fontId="33" fillId="0" borderId="0" xfId="74" applyFont="1">
      <alignment/>
      <protection/>
    </xf>
    <xf numFmtId="0" fontId="9" fillId="36" borderId="18" xfId="74" applyFont="1" applyFill="1" applyBorder="1" applyAlignment="1">
      <alignment horizontal="center" vertical="top" wrapText="1"/>
      <protection/>
    </xf>
    <xf numFmtId="0" fontId="68" fillId="0" borderId="18" xfId="74" applyFont="1" applyBorder="1" applyAlignment="1">
      <alignment vertical="top" wrapText="1"/>
      <protection/>
    </xf>
    <xf numFmtId="0" fontId="15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4" fillId="34" borderId="11" xfId="0" applyFont="1" applyFill="1" applyBorder="1" applyAlignment="1">
      <alignment wrapText="1"/>
    </xf>
    <xf numFmtId="0" fontId="24" fillId="34" borderId="17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4" fillId="0" borderId="14" xfId="0" applyFont="1" applyBorder="1" applyAlignment="1">
      <alignment horizontal="center" wrapText="1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24" fillId="0" borderId="15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0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5" fillId="0" borderId="20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4" fillId="0" borderId="20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13" xfId="73" applyNumberFormat="1" applyFont="1" applyBorder="1" applyAlignment="1">
      <alignment horizontal="center" vertical="center" wrapText="1"/>
      <protection/>
    </xf>
    <xf numFmtId="0" fontId="24" fillId="0" borderId="15" xfId="73" applyNumberFormat="1" applyFont="1" applyBorder="1" applyAlignment="1">
      <alignment horizontal="center" vertical="center" wrapText="1"/>
      <protection/>
    </xf>
    <xf numFmtId="0" fontId="24" fillId="0" borderId="14" xfId="73" applyNumberFormat="1" applyFont="1" applyBorder="1" applyAlignment="1">
      <alignment horizontal="center" vertical="center" wrapText="1"/>
      <protection/>
    </xf>
    <xf numFmtId="0" fontId="24" fillId="0" borderId="13" xfId="73" applyFont="1" applyBorder="1" applyAlignment="1">
      <alignment horizontal="center" vertical="center" wrapText="1"/>
      <protection/>
    </xf>
    <xf numFmtId="0" fontId="24" fillId="0" borderId="15" xfId="73" applyFont="1" applyBorder="1" applyAlignment="1">
      <alignment horizontal="center" vertical="center" wrapText="1"/>
      <protection/>
    </xf>
    <xf numFmtId="0" fontId="24" fillId="0" borderId="14" xfId="73" applyFont="1" applyBorder="1" applyAlignment="1">
      <alignment horizontal="center" vertical="center" wrapText="1"/>
      <protection/>
    </xf>
    <xf numFmtId="0" fontId="24" fillId="0" borderId="10" xfId="73" applyFont="1" applyBorder="1" applyAlignment="1">
      <alignment horizontal="center" wrapText="1"/>
      <protection/>
    </xf>
    <xf numFmtId="0" fontId="24" fillId="0" borderId="26" xfId="73" applyFont="1" applyBorder="1" applyAlignment="1">
      <alignment horizontal="center" wrapText="1"/>
      <protection/>
    </xf>
    <xf numFmtId="0" fontId="24" fillId="0" borderId="11" xfId="73" applyFont="1" applyBorder="1" applyAlignment="1">
      <alignment horizontal="center" wrapText="1"/>
      <protection/>
    </xf>
    <xf numFmtId="0" fontId="24" fillId="0" borderId="16" xfId="73" applyFont="1" applyBorder="1" applyAlignment="1">
      <alignment horizontal="center" wrapText="1"/>
      <protection/>
    </xf>
    <xf numFmtId="0" fontId="24" fillId="0" borderId="12" xfId="73" applyFont="1" applyBorder="1" applyAlignment="1">
      <alignment horizontal="center" wrapText="1"/>
      <protection/>
    </xf>
    <xf numFmtId="0" fontId="24" fillId="0" borderId="17" xfId="73" applyFont="1" applyBorder="1" applyAlignment="1">
      <alignment horizontal="center" wrapText="1"/>
      <protection/>
    </xf>
    <xf numFmtId="0" fontId="24" fillId="7" borderId="15" xfId="73" applyFont="1" applyFill="1" applyBorder="1" applyAlignment="1">
      <alignment horizontal="center" vertical="center" wrapText="1"/>
      <protection/>
    </xf>
    <xf numFmtId="0" fontId="24" fillId="0" borderId="18" xfId="73" applyFont="1" applyBorder="1" applyAlignment="1">
      <alignment horizontal="center" vertical="center" wrapText="1"/>
      <protection/>
    </xf>
    <xf numFmtId="0" fontId="24" fillId="0" borderId="18" xfId="73" applyNumberFormat="1" applyBorder="1" applyAlignment="1">
      <alignment horizontal="center" vertical="center"/>
      <protection/>
    </xf>
    <xf numFmtId="0" fontId="24" fillId="7" borderId="10" xfId="73" applyNumberFormat="1" applyFill="1" applyBorder="1" applyAlignment="1">
      <alignment horizontal="center" vertical="center"/>
      <protection/>
    </xf>
    <xf numFmtId="0" fontId="24" fillId="7" borderId="26" xfId="73" applyNumberFormat="1" applyFill="1" applyBorder="1" applyAlignment="1">
      <alignment horizontal="center" vertical="center"/>
      <protection/>
    </xf>
    <xf numFmtId="0" fontId="24" fillId="7" borderId="11" xfId="73" applyNumberFormat="1" applyFill="1" applyBorder="1" applyAlignment="1">
      <alignment horizontal="center" vertical="center"/>
      <protection/>
    </xf>
    <xf numFmtId="0" fontId="24" fillId="7" borderId="16" xfId="73" applyNumberFormat="1" applyFill="1" applyBorder="1" applyAlignment="1">
      <alignment horizontal="center" vertical="center"/>
      <protection/>
    </xf>
    <xf numFmtId="0" fontId="24" fillId="7" borderId="12" xfId="73" applyNumberFormat="1" applyFill="1" applyBorder="1" applyAlignment="1">
      <alignment horizontal="center" vertical="center"/>
      <protection/>
    </xf>
    <xf numFmtId="0" fontId="24" fillId="7" borderId="17" xfId="73" applyNumberFormat="1" applyFill="1" applyBorder="1" applyAlignment="1">
      <alignment horizontal="center" vertical="center"/>
      <protection/>
    </xf>
    <xf numFmtId="49" fontId="24" fillId="0" borderId="13" xfId="73" applyNumberFormat="1" applyFont="1" applyBorder="1" applyAlignment="1">
      <alignment horizontal="left" vertical="center" wrapText="1"/>
      <protection/>
    </xf>
    <xf numFmtId="49" fontId="24" fillId="0" borderId="15" xfId="73" applyNumberFormat="1" applyFont="1" applyBorder="1" applyAlignment="1">
      <alignment horizontal="left" vertical="center" wrapText="1"/>
      <protection/>
    </xf>
    <xf numFmtId="49" fontId="24" fillId="0" borderId="14" xfId="73" applyNumberFormat="1" applyFont="1" applyBorder="1" applyAlignment="1">
      <alignment horizontal="left" vertical="center" wrapText="1"/>
      <protection/>
    </xf>
    <xf numFmtId="0" fontId="24" fillId="0" borderId="13" xfId="73" applyNumberFormat="1" applyFont="1" applyFill="1" applyBorder="1" applyAlignment="1">
      <alignment horizontal="center" vertical="center" wrapText="1"/>
      <protection/>
    </xf>
    <xf numFmtId="0" fontId="24" fillId="0" borderId="15" xfId="73" applyNumberFormat="1" applyFont="1" applyFill="1" applyBorder="1" applyAlignment="1">
      <alignment horizontal="center" vertical="center" wrapText="1"/>
      <protection/>
    </xf>
    <xf numFmtId="0" fontId="24" fillId="0" borderId="14" xfId="73" applyNumberFormat="1" applyFont="1" applyFill="1" applyBorder="1" applyAlignment="1">
      <alignment horizontal="center" vertical="center" wrapText="1"/>
      <protection/>
    </xf>
    <xf numFmtId="49" fontId="24" fillId="0" borderId="18" xfId="73" applyNumberFormat="1" applyFont="1" applyBorder="1" applyAlignment="1">
      <alignment vertical="center" wrapText="1"/>
      <protection/>
    </xf>
    <xf numFmtId="49" fontId="24" fillId="0" borderId="16" xfId="73" applyNumberFormat="1" applyFont="1" applyBorder="1" applyAlignment="1">
      <alignment horizontal="left" vertical="center" wrapText="1" indent="1"/>
      <protection/>
    </xf>
    <xf numFmtId="49" fontId="24" fillId="0" borderId="12" xfId="73" applyNumberFormat="1" applyFont="1" applyBorder="1" applyAlignment="1">
      <alignment horizontal="left" vertical="center" wrapText="1" indent="1"/>
      <protection/>
    </xf>
    <xf numFmtId="49" fontId="24" fillId="0" borderId="22" xfId="73" applyNumberFormat="1" applyFont="1" applyBorder="1" applyAlignment="1">
      <alignment horizontal="left" vertical="center" wrapText="1" indent="1"/>
      <protection/>
    </xf>
    <xf numFmtId="0" fontId="24" fillId="0" borderId="22" xfId="73" applyFont="1" applyBorder="1" applyAlignment="1">
      <alignment horizontal="center" vertical="center" wrapText="1"/>
      <protection/>
    </xf>
    <xf numFmtId="49" fontId="25" fillId="0" borderId="10" xfId="73" applyNumberFormat="1" applyFont="1" applyBorder="1" applyAlignment="1">
      <alignment vertical="center" wrapText="1"/>
      <protection/>
    </xf>
    <xf numFmtId="49" fontId="25" fillId="0" borderId="26" xfId="73" applyNumberFormat="1" applyFont="1" applyBorder="1" applyAlignment="1">
      <alignment vertical="center" wrapText="1"/>
      <protection/>
    </xf>
    <xf numFmtId="0" fontId="24" fillId="0" borderId="21" xfId="73" applyFont="1" applyBorder="1" applyAlignment="1">
      <alignment horizontal="center" vertical="center" wrapText="1"/>
      <protection/>
    </xf>
    <xf numFmtId="49" fontId="24" fillId="0" borderId="21" xfId="73" applyNumberFormat="1" applyFont="1" applyBorder="1" applyAlignment="1">
      <alignment vertical="center" wrapText="1"/>
      <protection/>
    </xf>
    <xf numFmtId="0" fontId="24" fillId="0" borderId="26" xfId="73" applyNumberFormat="1" applyFont="1" applyFill="1" applyBorder="1" applyAlignment="1">
      <alignment horizontal="center" vertical="center" wrapText="1"/>
      <protection/>
    </xf>
    <xf numFmtId="0" fontId="24" fillId="7" borderId="26" xfId="73" applyFont="1" applyFill="1" applyBorder="1" applyAlignment="1">
      <alignment horizontal="center" vertical="center" wrapText="1"/>
      <protection/>
    </xf>
    <xf numFmtId="0" fontId="24" fillId="0" borderId="18" xfId="73" applyFont="1" applyBorder="1" applyAlignment="1">
      <alignment horizontal="center" wrapText="1"/>
      <protection/>
    </xf>
    <xf numFmtId="0" fontId="24" fillId="7" borderId="18" xfId="73" applyNumberFormat="1" applyFont="1" applyFill="1" applyBorder="1" applyAlignment="1">
      <alignment horizontal="center" vertical="center" wrapText="1"/>
      <protection/>
    </xf>
    <xf numFmtId="0" fontId="24" fillId="0" borderId="13" xfId="73" applyNumberFormat="1" applyBorder="1" applyAlignment="1">
      <alignment horizontal="center" vertical="center"/>
      <protection/>
    </xf>
    <xf numFmtId="0" fontId="24" fillId="0" borderId="15" xfId="73" applyNumberFormat="1" applyBorder="1" applyAlignment="1">
      <alignment horizontal="center" vertical="center"/>
      <protection/>
    </xf>
    <xf numFmtId="0" fontId="24" fillId="0" borderId="14" xfId="73" applyNumberFormat="1" applyBorder="1" applyAlignment="1">
      <alignment horizontal="center" vertical="center"/>
      <protection/>
    </xf>
    <xf numFmtId="0" fontId="24" fillId="0" borderId="18" xfId="73" applyNumberFormat="1" applyFont="1" applyBorder="1" applyAlignment="1">
      <alignment horizontal="center" vertical="center" wrapText="1"/>
      <protection/>
    </xf>
    <xf numFmtId="49" fontId="25" fillId="0" borderId="0" xfId="73" applyNumberFormat="1" applyFont="1" applyAlignment="1">
      <alignment horizontal="center" vertical="center"/>
      <protection/>
    </xf>
    <xf numFmtId="49" fontId="24" fillId="0" borderId="18" xfId="73" applyNumberFormat="1" applyFont="1" applyBorder="1" applyAlignment="1">
      <alignment horizontal="center" vertical="center" wrapText="1"/>
      <protection/>
    </xf>
    <xf numFmtId="0" fontId="24" fillId="7" borderId="13" xfId="73" applyNumberFormat="1" applyFill="1" applyBorder="1" applyAlignment="1">
      <alignment horizontal="center" vertical="center"/>
      <protection/>
    </xf>
    <xf numFmtId="0" fontId="24" fillId="7" borderId="15" xfId="73" applyNumberFormat="1" applyFill="1" applyBorder="1" applyAlignment="1">
      <alignment horizontal="center" vertical="center"/>
      <protection/>
    </xf>
    <xf numFmtId="0" fontId="24" fillId="7" borderId="14" xfId="73" applyNumberFormat="1" applyFill="1" applyBorder="1" applyAlignment="1">
      <alignment horizontal="center" vertical="center"/>
      <protection/>
    </xf>
    <xf numFmtId="49" fontId="23" fillId="0" borderId="26" xfId="73" applyNumberFormat="1" applyFont="1" applyBorder="1" applyAlignment="1">
      <alignment horizontal="center" vertical="top"/>
      <protection/>
    </xf>
    <xf numFmtId="0" fontId="24" fillId="7" borderId="13" xfId="73" applyNumberFormat="1" applyFont="1" applyFill="1" applyBorder="1" applyAlignment="1">
      <alignment horizontal="center" vertical="center" wrapText="1"/>
      <protection/>
    </xf>
    <xf numFmtId="0" fontId="24" fillId="7" borderId="15" xfId="73" applyNumberFormat="1" applyFont="1" applyFill="1" applyBorder="1" applyAlignment="1">
      <alignment horizontal="center" vertical="center" wrapText="1"/>
      <protection/>
    </xf>
    <xf numFmtId="0" fontId="24" fillId="7" borderId="14" xfId="73" applyNumberFormat="1" applyFont="1" applyFill="1" applyBorder="1" applyAlignment="1">
      <alignment horizontal="center" vertical="center" wrapText="1"/>
      <protection/>
    </xf>
    <xf numFmtId="49" fontId="24" fillId="0" borderId="13" xfId="73" applyNumberFormat="1" applyFont="1" applyBorder="1" applyAlignment="1">
      <alignment horizontal="center" vertical="center" wrapText="1"/>
      <protection/>
    </xf>
    <xf numFmtId="49" fontId="24" fillId="0" borderId="15" xfId="73" applyNumberFormat="1" applyFont="1" applyBorder="1" applyAlignment="1">
      <alignment horizontal="center" vertical="center" wrapText="1"/>
      <protection/>
    </xf>
    <xf numFmtId="49" fontId="24" fillId="0" borderId="14" xfId="73" applyNumberFormat="1" applyFont="1" applyBorder="1" applyAlignment="1">
      <alignment horizontal="center" vertical="center" wrapText="1"/>
      <protection/>
    </xf>
    <xf numFmtId="49" fontId="25" fillId="0" borderId="13" xfId="73" applyNumberFormat="1" applyFont="1" applyBorder="1">
      <alignment/>
      <protection/>
    </xf>
    <xf numFmtId="49" fontId="25" fillId="0" borderId="15" xfId="73" applyNumberFormat="1" applyFont="1" applyBorder="1">
      <alignment/>
      <protection/>
    </xf>
    <xf numFmtId="49" fontId="25" fillId="0" borderId="14" xfId="73" applyNumberFormat="1" applyFont="1" applyBorder="1">
      <alignment/>
      <protection/>
    </xf>
    <xf numFmtId="49" fontId="24" fillId="0" borderId="0" xfId="73" applyNumberFormat="1" applyFont="1" applyBorder="1" applyAlignment="1">
      <alignment horizontal="right" vertical="center" wrapText="1"/>
      <protection/>
    </xf>
    <xf numFmtId="49" fontId="24" fillId="0" borderId="0" xfId="73" applyNumberFormat="1" applyFont="1" applyBorder="1" applyAlignment="1">
      <alignment vertical="center" wrapText="1"/>
      <protection/>
    </xf>
    <xf numFmtId="49" fontId="24" fillId="0" borderId="36" xfId="73" applyNumberFormat="1" applyFont="1" applyBorder="1" applyAlignment="1">
      <alignment vertical="center" wrapText="1"/>
      <protection/>
    </xf>
    <xf numFmtId="49" fontId="24" fillId="0" borderId="18" xfId="73" applyNumberFormat="1" applyFont="1" applyBorder="1" applyAlignment="1">
      <alignment horizontal="center" vertical="center"/>
      <protection/>
    </xf>
    <xf numFmtId="49" fontId="24" fillId="0" borderId="18" xfId="73" applyNumberFormat="1" applyBorder="1" applyAlignment="1">
      <alignment horizontal="center" vertical="center"/>
      <protection/>
    </xf>
    <xf numFmtId="49" fontId="24" fillId="0" borderId="18" xfId="73" applyNumberFormat="1" applyFont="1" applyBorder="1">
      <alignment/>
      <protection/>
    </xf>
    <xf numFmtId="49" fontId="24" fillId="0" borderId="18" xfId="73" applyNumberFormat="1" applyBorder="1">
      <alignment/>
      <protection/>
    </xf>
    <xf numFmtId="49" fontId="32" fillId="0" borderId="0" xfId="73" applyNumberFormat="1" applyFont="1" applyAlignment="1">
      <alignment horizontal="center" vertical="center"/>
      <protection/>
    </xf>
    <xf numFmtId="49" fontId="31" fillId="0" borderId="0" xfId="73" applyNumberFormat="1" applyFont="1" applyAlignment="1">
      <alignment horizontal="justify" vertical="center"/>
      <protection/>
    </xf>
    <xf numFmtId="49" fontId="31" fillId="0" borderId="0" xfId="73" applyNumberFormat="1" applyFont="1">
      <alignment/>
      <protection/>
    </xf>
    <xf numFmtId="0" fontId="24" fillId="7" borderId="26" xfId="73" applyNumberFormat="1" applyFont="1" applyFill="1" applyBorder="1" applyAlignment="1">
      <alignment horizontal="center" vertical="center" wrapText="1"/>
      <protection/>
    </xf>
    <xf numFmtId="0" fontId="24" fillId="0" borderId="18" xfId="73" applyFont="1" applyBorder="1" applyAlignment="1">
      <alignment vertical="center" wrapText="1"/>
      <protection/>
    </xf>
    <xf numFmtId="49" fontId="25" fillId="0" borderId="18" xfId="73" applyNumberFormat="1" applyFont="1" applyBorder="1" applyAlignment="1">
      <alignment vertical="center" wrapText="1"/>
      <protection/>
    </xf>
    <xf numFmtId="49" fontId="25" fillId="0" borderId="18" xfId="73" applyNumberFormat="1" applyFont="1" applyBorder="1" applyAlignment="1">
      <alignment horizontal="center" vertical="center" wrapText="1"/>
      <protection/>
    </xf>
    <xf numFmtId="0" fontId="25" fillId="0" borderId="18" xfId="73" applyFont="1" applyBorder="1" applyAlignment="1">
      <alignment horizontal="center" vertical="center" wrapText="1"/>
      <protection/>
    </xf>
    <xf numFmtId="49" fontId="25" fillId="0" borderId="11" xfId="73" applyNumberFormat="1" applyFont="1" applyBorder="1" applyAlignment="1">
      <alignment vertical="center" wrapText="1"/>
      <protection/>
    </xf>
    <xf numFmtId="0" fontId="24" fillId="7" borderId="10" xfId="73" applyFont="1" applyFill="1" applyBorder="1" applyAlignment="1">
      <alignment horizontal="center" vertical="center" wrapText="1"/>
      <protection/>
    </xf>
    <xf numFmtId="0" fontId="24" fillId="7" borderId="11" xfId="73" applyFont="1" applyFill="1" applyBorder="1" applyAlignment="1">
      <alignment horizontal="center" vertical="center" wrapText="1"/>
      <protection/>
    </xf>
    <xf numFmtId="0" fontId="24" fillId="7" borderId="16" xfId="73" applyFont="1" applyFill="1" applyBorder="1" applyAlignment="1">
      <alignment horizontal="center" vertical="center" wrapText="1"/>
      <protection/>
    </xf>
    <xf numFmtId="0" fontId="24" fillId="7" borderId="12" xfId="73" applyFont="1" applyFill="1" applyBorder="1" applyAlignment="1">
      <alignment horizontal="center" vertical="center" wrapText="1"/>
      <protection/>
    </xf>
    <xf numFmtId="0" fontId="24" fillId="7" borderId="17" xfId="73" applyFont="1" applyFill="1" applyBorder="1" applyAlignment="1">
      <alignment horizontal="center" vertical="center" wrapText="1"/>
      <protection/>
    </xf>
    <xf numFmtId="49" fontId="24" fillId="0" borderId="21" xfId="73" applyNumberFormat="1" applyFont="1" applyBorder="1" applyAlignment="1">
      <alignment horizontal="justify" vertical="center" wrapText="1"/>
      <protection/>
    </xf>
    <xf numFmtId="0" fontId="24" fillId="0" borderId="13" xfId="73" applyNumberFormat="1" applyFont="1" applyBorder="1" applyAlignment="1" applyProtection="1">
      <alignment horizontal="center" vertical="center" wrapText="1"/>
      <protection hidden="1"/>
    </xf>
    <xf numFmtId="0" fontId="24" fillId="0" borderId="15" xfId="73" applyNumberFormat="1" applyFont="1" applyBorder="1" applyAlignment="1" applyProtection="1">
      <alignment horizontal="center" vertical="center" wrapText="1"/>
      <protection hidden="1"/>
    </xf>
    <xf numFmtId="0" fontId="24" fillId="0" borderId="14" xfId="73" applyNumberFormat="1" applyFont="1" applyBorder="1" applyAlignment="1" applyProtection="1">
      <alignment horizontal="center" vertical="center" wrapText="1"/>
      <protection hidden="1"/>
    </xf>
    <xf numFmtId="0" fontId="24" fillId="0" borderId="13" xfId="73" applyNumberFormat="1" applyFont="1" applyBorder="1" applyAlignment="1" applyProtection="1">
      <alignment horizontal="left" vertical="center" wrapText="1"/>
      <protection hidden="1"/>
    </xf>
    <xf numFmtId="0" fontId="24" fillId="0" borderId="15" xfId="73" applyNumberFormat="1" applyFont="1" applyBorder="1" applyAlignment="1" applyProtection="1">
      <alignment horizontal="left" vertical="center" wrapText="1"/>
      <protection hidden="1"/>
    </xf>
    <xf numFmtId="0" fontId="24" fillId="0" borderId="14" xfId="73" applyNumberFormat="1" applyFont="1" applyBorder="1" applyAlignment="1" applyProtection="1">
      <alignment horizontal="left" vertical="center" wrapText="1"/>
      <protection hidden="1"/>
    </xf>
    <xf numFmtId="0" fontId="24" fillId="0" borderId="15" xfId="7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73" applyNumberFormat="1" applyFont="1" applyFill="1" applyBorder="1" applyAlignment="1">
      <alignment horizontal="center" vertical="center" wrapText="1"/>
      <protection/>
    </xf>
    <xf numFmtId="0" fontId="24" fillId="0" borderId="12" xfId="73" applyNumberFormat="1" applyFont="1" applyFill="1" applyBorder="1" applyAlignment="1">
      <alignment horizontal="center" vertical="center" wrapText="1"/>
      <protection/>
    </xf>
    <xf numFmtId="0" fontId="24" fillId="0" borderId="17" xfId="73" applyNumberFormat="1" applyFont="1" applyFill="1" applyBorder="1" applyAlignment="1">
      <alignment horizontal="center" vertical="center" wrapText="1"/>
      <protection/>
    </xf>
    <xf numFmtId="0" fontId="24" fillId="0" borderId="16" xfId="73" applyFont="1" applyFill="1" applyBorder="1" applyAlignment="1">
      <alignment horizontal="center" vertical="center" wrapText="1"/>
      <protection/>
    </xf>
    <xf numFmtId="0" fontId="24" fillId="0" borderId="12" xfId="73" applyFont="1" applyFill="1" applyBorder="1" applyAlignment="1">
      <alignment horizontal="center" vertical="center" wrapText="1"/>
      <protection/>
    </xf>
    <xf numFmtId="0" fontId="24" fillId="0" borderId="17" xfId="73" applyFont="1" applyFill="1" applyBorder="1" applyAlignment="1">
      <alignment horizontal="center" vertical="center" wrapText="1"/>
      <protection/>
    </xf>
    <xf numFmtId="49" fontId="25" fillId="0" borderId="12" xfId="73" applyNumberFormat="1" applyFont="1" applyBorder="1" applyAlignment="1">
      <alignment horizontal="center" vertical="center" wrapText="1"/>
      <protection/>
    </xf>
    <xf numFmtId="49" fontId="24" fillId="0" borderId="0" xfId="73" applyNumberFormat="1" applyFont="1" applyAlignment="1">
      <alignment horizontal="right" vertical="center" wrapText="1"/>
      <protection/>
    </xf>
    <xf numFmtId="49" fontId="24" fillId="0" borderId="0" xfId="73" applyNumberFormat="1" applyFont="1" applyBorder="1" applyAlignment="1">
      <alignment horizontal="center" vertical="center" wrapText="1"/>
      <protection/>
    </xf>
    <xf numFmtId="49" fontId="24" fillId="0" borderId="36" xfId="73" applyNumberFormat="1" applyFont="1" applyBorder="1" applyAlignment="1">
      <alignment horizontal="center" vertical="center" wrapText="1"/>
      <protection/>
    </xf>
    <xf numFmtId="49" fontId="24" fillId="0" borderId="0" xfId="73" applyNumberFormat="1" applyAlignment="1">
      <alignment horizontal="center"/>
      <protection/>
    </xf>
    <xf numFmtId="49" fontId="32" fillId="0" borderId="12" xfId="73" applyNumberFormat="1" applyFont="1" applyBorder="1" applyAlignment="1">
      <alignment horizontal="center" vertical="center"/>
      <protection/>
    </xf>
    <xf numFmtId="49" fontId="32" fillId="0" borderId="12" xfId="73" applyNumberFormat="1" applyFont="1" applyBorder="1" applyAlignment="1">
      <alignment horizontal="left" vertical="center"/>
      <protection/>
    </xf>
    <xf numFmtId="0" fontId="24" fillId="0" borderId="26" xfId="73" applyFont="1" applyFill="1" applyBorder="1" applyAlignment="1">
      <alignment horizontal="center" vertical="center" wrapText="1"/>
      <protection/>
    </xf>
    <xf numFmtId="0" fontId="24" fillId="0" borderId="15" xfId="73" applyFont="1" applyFill="1" applyBorder="1" applyAlignment="1">
      <alignment horizontal="center" vertical="center" wrapText="1"/>
      <protection/>
    </xf>
    <xf numFmtId="0" fontId="24" fillId="0" borderId="13" xfId="73" applyFont="1" applyFill="1" applyBorder="1" applyAlignment="1">
      <alignment horizontal="center" vertical="center" wrapText="1"/>
      <protection/>
    </xf>
    <xf numFmtId="0" fontId="24" fillId="0" borderId="14" xfId="73" applyFont="1" applyFill="1" applyBorder="1" applyAlignment="1">
      <alignment horizontal="center" vertical="center" wrapText="1"/>
      <protection/>
    </xf>
    <xf numFmtId="49" fontId="24" fillId="0" borderId="17" xfId="73" applyNumberFormat="1" applyFont="1" applyBorder="1" applyAlignment="1">
      <alignment horizontal="left" vertical="center" wrapText="1" indent="1"/>
      <protection/>
    </xf>
    <xf numFmtId="0" fontId="24" fillId="0" borderId="20" xfId="74" applyFont="1" applyBorder="1" applyAlignment="1">
      <alignment horizontal="center" wrapText="1"/>
      <protection/>
    </xf>
    <xf numFmtId="0" fontId="24" fillId="0" borderId="25" xfId="74" applyFont="1" applyBorder="1" applyAlignment="1">
      <alignment horizontal="center" wrapText="1"/>
      <protection/>
    </xf>
    <xf numFmtId="0" fontId="24" fillId="0" borderId="24" xfId="74" applyFont="1" applyBorder="1" applyAlignment="1">
      <alignment horizontal="center" wrapText="1"/>
      <protection/>
    </xf>
    <xf numFmtId="0" fontId="24" fillId="0" borderId="21" xfId="74" applyFont="1" applyBorder="1" applyAlignment="1">
      <alignment horizontal="center" wrapText="1"/>
      <protection/>
    </xf>
    <xf numFmtId="0" fontId="24" fillId="0" borderId="43" xfId="74" applyFont="1" applyBorder="1" applyAlignment="1">
      <alignment horizontal="center" wrapText="1"/>
      <protection/>
    </xf>
    <xf numFmtId="0" fontId="24" fillId="0" borderId="22" xfId="74" applyFont="1" applyBorder="1" applyAlignment="1">
      <alignment horizontal="center" wrapText="1"/>
      <protection/>
    </xf>
    <xf numFmtId="0" fontId="24" fillId="0" borderId="49" xfId="74" applyFont="1" applyBorder="1" applyAlignment="1">
      <alignment horizontal="center" wrapText="1"/>
      <protection/>
    </xf>
    <xf numFmtId="0" fontId="24" fillId="0" borderId="0" xfId="74" applyFont="1" applyAlignment="1">
      <alignment horizontal="justify"/>
      <protection/>
    </xf>
    <xf numFmtId="0" fontId="0" fillId="0" borderId="0" xfId="74" applyAlignment="1">
      <alignment/>
      <protection/>
    </xf>
    <xf numFmtId="0" fontId="15" fillId="0" borderId="0" xfId="74" applyFont="1" applyBorder="1" applyAlignment="1">
      <alignment horizontal="right" vertical="top" wrapText="1"/>
      <protection/>
    </xf>
    <xf numFmtId="0" fontId="0" fillId="0" borderId="59" xfId="74" applyBorder="1" applyAlignment="1">
      <alignment horizontal="right"/>
      <protection/>
    </xf>
    <xf numFmtId="0" fontId="9" fillId="0" borderId="0" xfId="74" applyFont="1" applyAlignment="1">
      <alignment horizontal="right" vertical="top" wrapText="1"/>
      <protection/>
    </xf>
    <xf numFmtId="0" fontId="36" fillId="0" borderId="0" xfId="74" applyFont="1" applyAlignment="1">
      <alignment horizontal="right" vertical="top" wrapText="1"/>
      <protection/>
    </xf>
    <xf numFmtId="0" fontId="0" fillId="0" borderId="59" xfId="74" applyBorder="1" applyAlignment="1">
      <alignment/>
      <protection/>
    </xf>
    <xf numFmtId="0" fontId="15" fillId="0" borderId="12" xfId="74" applyFont="1" applyBorder="1" applyAlignment="1">
      <alignment vertical="top" wrapText="1"/>
      <protection/>
    </xf>
    <xf numFmtId="0" fontId="0" fillId="0" borderId="12" xfId="74" applyBorder="1" applyAlignment="1">
      <alignment/>
      <protection/>
    </xf>
    <xf numFmtId="0" fontId="16" fillId="0" borderId="62" xfId="74" applyFont="1" applyBorder="1" applyAlignment="1">
      <alignment vertical="top" wrapText="1"/>
      <protection/>
    </xf>
    <xf numFmtId="0" fontId="0" fillId="0" borderId="60" xfId="74" applyBorder="1" applyAlignment="1">
      <alignment vertical="top" wrapText="1"/>
      <protection/>
    </xf>
    <xf numFmtId="0" fontId="15" fillId="0" borderId="56" xfId="74" applyFont="1" applyBorder="1" applyAlignment="1">
      <alignment horizontal="center" vertical="top" wrapText="1"/>
      <protection/>
    </xf>
    <xf numFmtId="0" fontId="0" fillId="0" borderId="54" xfId="74" applyBorder="1" applyAlignment="1">
      <alignment horizontal="center" vertical="top" wrapText="1"/>
      <protection/>
    </xf>
    <xf numFmtId="0" fontId="10" fillId="0" borderId="13" xfId="74" applyNumberFormat="1" applyFont="1" applyFill="1" applyBorder="1" applyAlignment="1" applyProtection="1">
      <alignment horizontal="center" vertical="top" wrapText="1"/>
      <protection/>
    </xf>
    <xf numFmtId="0" fontId="10" fillId="0" borderId="14" xfId="74" applyNumberFormat="1" applyFont="1" applyFill="1" applyBorder="1" applyAlignment="1" applyProtection="1">
      <alignment horizontal="center" vertical="top" wrapText="1"/>
      <protection/>
    </xf>
    <xf numFmtId="0" fontId="9" fillId="0" borderId="12" xfId="74" applyNumberFormat="1" applyFont="1" applyFill="1" applyBorder="1" applyAlignment="1" applyProtection="1">
      <alignment horizontal="left" vertical="top"/>
      <protection/>
    </xf>
    <xf numFmtId="0" fontId="10" fillId="0" borderId="13" xfId="74" applyNumberFormat="1" applyFont="1" applyFill="1" applyBorder="1" applyAlignment="1" applyProtection="1">
      <alignment horizontal="center" vertical="top"/>
      <protection/>
    </xf>
    <xf numFmtId="0" fontId="10" fillId="0" borderId="14" xfId="74" applyNumberFormat="1" applyFont="1" applyFill="1" applyBorder="1" applyAlignment="1" applyProtection="1">
      <alignment horizontal="center" vertical="top"/>
      <protection/>
    </xf>
    <xf numFmtId="0" fontId="10" fillId="0" borderId="21" xfId="74" applyNumberFormat="1" applyFont="1" applyFill="1" applyBorder="1" applyAlignment="1" applyProtection="1">
      <alignment horizontal="center" vertical="top" wrapText="1"/>
      <protection/>
    </xf>
    <xf numFmtId="0" fontId="10" fillId="0" borderId="22" xfId="74" applyNumberFormat="1" applyFont="1" applyFill="1" applyBorder="1" applyAlignment="1" applyProtection="1">
      <alignment horizontal="center" vertical="top" wrapText="1"/>
      <protection/>
    </xf>
    <xf numFmtId="0" fontId="10" fillId="0" borderId="21" xfId="74" applyNumberFormat="1" applyFont="1" applyFill="1" applyBorder="1" applyAlignment="1" applyProtection="1">
      <alignment horizontal="left" vertical="top" indent="4"/>
      <protection/>
    </xf>
    <xf numFmtId="0" fontId="10" fillId="0" borderId="22" xfId="74" applyNumberFormat="1" applyFont="1" applyFill="1" applyBorder="1" applyAlignment="1" applyProtection="1">
      <alignment horizontal="left" vertical="top" indent="4"/>
      <protection/>
    </xf>
    <xf numFmtId="0" fontId="10" fillId="0" borderId="0" xfId="74" applyFont="1" applyBorder="1" applyAlignment="1">
      <alignment vertical="top" wrapText="1"/>
      <protection/>
    </xf>
    <xf numFmtId="0" fontId="10" fillId="0" borderId="10" xfId="74" applyFont="1" applyBorder="1" applyAlignment="1">
      <alignment horizontal="center" vertical="top" wrapText="1"/>
      <protection/>
    </xf>
    <xf numFmtId="0" fontId="10" fillId="0" borderId="26" xfId="74" applyFont="1" applyBorder="1" applyAlignment="1">
      <alignment horizontal="center" vertical="top" wrapText="1"/>
      <protection/>
    </xf>
    <xf numFmtId="0" fontId="10" fillId="0" borderId="37" xfId="74" applyFont="1" applyBorder="1" applyAlignment="1">
      <alignment horizontal="center" vertical="top" wrapText="1"/>
      <protection/>
    </xf>
    <xf numFmtId="0" fontId="10" fillId="0" borderId="0" xfId="74" applyFont="1" applyBorder="1" applyAlignment="1">
      <alignment horizontal="center" vertical="top" wrapText="1"/>
      <protection/>
    </xf>
    <xf numFmtId="0" fontId="10" fillId="0" borderId="37" xfId="74" applyFont="1" applyBorder="1" applyAlignment="1">
      <alignment vertical="top" wrapText="1"/>
      <protection/>
    </xf>
    <xf numFmtId="0" fontId="10" fillId="0" borderId="36" xfId="74" applyFont="1" applyBorder="1" applyAlignment="1">
      <alignment vertical="top" wrapText="1"/>
      <protection/>
    </xf>
    <xf numFmtId="0" fontId="10" fillId="0" borderId="11" xfId="74" applyFont="1" applyBorder="1" applyAlignment="1">
      <alignment horizontal="center" vertical="top" wrapText="1"/>
      <protection/>
    </xf>
    <xf numFmtId="0" fontId="10" fillId="0" borderId="36" xfId="74" applyFont="1" applyBorder="1" applyAlignment="1">
      <alignment horizontal="center" vertical="top" wrapText="1"/>
      <protection/>
    </xf>
    <xf numFmtId="0" fontId="10" fillId="0" borderId="16" xfId="74" applyFont="1" applyBorder="1" applyAlignment="1">
      <alignment horizontal="center" vertical="top" wrapText="1"/>
      <protection/>
    </xf>
    <xf numFmtId="0" fontId="10" fillId="0" borderId="12" xfId="74" applyFont="1" applyBorder="1" applyAlignment="1">
      <alignment horizontal="center" vertical="top" wrapText="1"/>
      <protection/>
    </xf>
    <xf numFmtId="0" fontId="10" fillId="0" borderId="17" xfId="74" applyFont="1" applyBorder="1" applyAlignment="1">
      <alignment horizontal="center" vertical="top" wrapText="1"/>
      <protection/>
    </xf>
    <xf numFmtId="0" fontId="42" fillId="0" borderId="21" xfId="74" applyFont="1" applyBorder="1" applyAlignment="1">
      <alignment horizontal="center" vertical="top" wrapText="1"/>
      <protection/>
    </xf>
    <xf numFmtId="0" fontId="42" fillId="0" borderId="43" xfId="74" applyFont="1" applyBorder="1" applyAlignment="1">
      <alignment horizontal="center" vertical="top" wrapText="1"/>
      <protection/>
    </xf>
    <xf numFmtId="0" fontId="42" fillId="0" borderId="10" xfId="74" applyFont="1" applyBorder="1" applyAlignment="1">
      <alignment horizontal="center" vertical="top" wrapText="1"/>
      <protection/>
    </xf>
    <xf numFmtId="0" fontId="42" fillId="0" borderId="37" xfId="74" applyFont="1" applyBorder="1" applyAlignment="1">
      <alignment horizontal="center" vertical="top" wrapText="1"/>
      <protection/>
    </xf>
    <xf numFmtId="0" fontId="42" fillId="0" borderId="10" xfId="74" applyFont="1" applyBorder="1" applyAlignment="1">
      <alignment vertical="top" wrapText="1"/>
      <protection/>
    </xf>
    <xf numFmtId="0" fontId="42" fillId="0" borderId="26" xfId="74" applyFont="1" applyBorder="1" applyAlignment="1">
      <alignment vertical="top" wrapText="1"/>
      <protection/>
    </xf>
    <xf numFmtId="0" fontId="42" fillId="0" borderId="11" xfId="74" applyFont="1" applyBorder="1" applyAlignment="1">
      <alignment horizontal="center" vertical="top" wrapText="1"/>
      <protection/>
    </xf>
    <xf numFmtId="0" fontId="42" fillId="0" borderId="36" xfId="74" applyFont="1" applyBorder="1" applyAlignment="1">
      <alignment horizontal="center" vertical="top" wrapText="1"/>
      <protection/>
    </xf>
    <xf numFmtId="0" fontId="13" fillId="0" borderId="12" xfId="74" applyFont="1" applyBorder="1" applyAlignment="1">
      <alignment vertical="top" wrapText="1"/>
      <protection/>
    </xf>
    <xf numFmtId="0" fontId="10" fillId="0" borderId="13" xfId="74" applyFont="1" applyBorder="1" applyAlignment="1">
      <alignment vertical="top" wrapText="1"/>
      <protection/>
    </xf>
    <xf numFmtId="0" fontId="6" fillId="0" borderId="15" xfId="74" applyFont="1" applyBorder="1" applyAlignment="1">
      <alignment vertical="top" wrapText="1"/>
      <protection/>
    </xf>
    <xf numFmtId="0" fontId="6" fillId="0" borderId="14" xfId="74" applyFont="1" applyBorder="1" applyAlignment="1">
      <alignment vertical="top" wrapText="1"/>
      <protection/>
    </xf>
    <xf numFmtId="0" fontId="0" fillId="0" borderId="0" xfId="74" applyBorder="1" applyAlignment="1">
      <alignment vertical="top" wrapText="1"/>
      <protection/>
    </xf>
    <xf numFmtId="0" fontId="10" fillId="0" borderId="0" xfId="74" applyFont="1" applyAlignment="1">
      <alignment vertical="top" wrapText="1"/>
      <protection/>
    </xf>
    <xf numFmtId="0" fontId="0" fillId="0" borderId="0" xfId="74" applyAlignment="1">
      <alignment vertical="top" wrapText="1"/>
      <protection/>
    </xf>
    <xf numFmtId="0" fontId="36" fillId="0" borderId="11" xfId="74" applyFont="1" applyBorder="1" applyAlignment="1">
      <alignment horizontal="center" vertical="top" wrapText="1"/>
      <protection/>
    </xf>
    <xf numFmtId="0" fontId="36" fillId="0" borderId="36" xfId="74" applyFont="1" applyBorder="1" applyAlignment="1">
      <alignment horizontal="center" vertical="top" wrapText="1"/>
      <protection/>
    </xf>
    <xf numFmtId="0" fontId="13" fillId="0" borderId="21" xfId="74" applyFont="1" applyBorder="1" applyAlignment="1">
      <alignment horizontal="center" vertical="top" wrapText="1"/>
      <protection/>
    </xf>
    <xf numFmtId="0" fontId="13" fillId="0" borderId="43" xfId="74" applyFont="1" applyBorder="1" applyAlignment="1">
      <alignment horizontal="center" vertical="top" wrapText="1"/>
      <protection/>
    </xf>
    <xf numFmtId="0" fontId="15" fillId="0" borderId="18" xfId="74" applyFont="1" applyBorder="1" applyAlignment="1">
      <alignment horizontal="center" vertical="top" wrapText="1"/>
      <protection/>
    </xf>
    <xf numFmtId="0" fontId="13" fillId="0" borderId="18" xfId="74" applyFont="1" applyBorder="1" applyAlignment="1">
      <alignment horizontal="center" vertical="top" wrapText="1"/>
      <protection/>
    </xf>
    <xf numFmtId="0" fontId="21" fillId="0" borderId="0" xfId="74" applyFont="1" applyBorder="1" applyAlignment="1">
      <alignment vertical="top" wrapText="1"/>
      <protection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ДО Західна ТІДГК 3 кв.2016" xfId="72"/>
    <cellStyle name="Обычный_Укрге      2 кв. 2015" xfId="73"/>
    <cellStyle name="Обычный_шаблон річна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3;&#1077;&#1086;&#1083;&#1077;&#1082;&#1089;&#1087;&#1077;&#1088;&#1090;&#1080;&#1079;&#1072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63;&#1077;&#1088;&#1085;&#1086;&#1074;&#1080;&#1082;&#1080;%204%20&#1082;&#1074;.2016\&#1096;&#1072;&#1073;&#1083;&#1086;&#1085;%20&#1088;&#1110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2">
      <selection activeCell="E9" sqref="E9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1"/>
      <c r="B1" s="2"/>
      <c r="C1" s="3" t="s">
        <v>12</v>
      </c>
      <c r="E1" s="2"/>
      <c r="G1" s="2"/>
    </row>
    <row r="2" spans="1:7" ht="9" customHeight="1">
      <c r="A2" s="4"/>
      <c r="B2" s="5"/>
      <c r="C2" s="3" t="s">
        <v>87</v>
      </c>
      <c r="E2" s="2"/>
      <c r="G2" s="2"/>
    </row>
    <row r="3" spans="1:7" ht="8.25" customHeight="1">
      <c r="A3" s="2"/>
      <c r="B3" s="2"/>
      <c r="C3" s="3" t="s">
        <v>88</v>
      </c>
      <c r="E3" s="2"/>
      <c r="G3" s="2"/>
    </row>
    <row r="4" spans="1:7" ht="2.25" customHeight="1">
      <c r="A4" s="2"/>
      <c r="B4" s="2"/>
      <c r="C4" s="2"/>
      <c r="D4" s="2"/>
      <c r="E4" s="2"/>
      <c r="F4" s="6"/>
      <c r="G4" s="2"/>
    </row>
    <row r="5" spans="1:7" ht="15" customHeight="1" hidden="1" thickBot="1">
      <c r="A5" s="7"/>
      <c r="B5" s="7"/>
      <c r="C5" s="7"/>
      <c r="D5" s="2"/>
      <c r="E5" s="2"/>
      <c r="F5" s="2"/>
      <c r="G5" s="2"/>
    </row>
    <row r="6" spans="1:7" ht="12" customHeight="1">
      <c r="A6" s="8"/>
      <c r="B6" s="523"/>
      <c r="C6" s="524"/>
      <c r="D6" s="9" t="s">
        <v>89</v>
      </c>
      <c r="E6" s="10"/>
      <c r="F6" s="11"/>
      <c r="G6" s="2"/>
    </row>
    <row r="7" spans="1:7" ht="12" customHeight="1">
      <c r="A7" s="12"/>
      <c r="B7" s="523" t="s">
        <v>13</v>
      </c>
      <c r="C7" s="524"/>
      <c r="D7" s="13"/>
      <c r="E7" s="14" t="s">
        <v>90</v>
      </c>
      <c r="F7" s="15"/>
      <c r="G7" s="16"/>
    </row>
    <row r="8" spans="1:7" ht="17.25" customHeight="1">
      <c r="A8" s="17"/>
      <c r="B8" s="18" t="s">
        <v>166</v>
      </c>
      <c r="C8" s="15" t="s">
        <v>14</v>
      </c>
      <c r="D8" s="19"/>
      <c r="E8" s="20">
        <v>34112754</v>
      </c>
      <c r="F8" s="15"/>
      <c r="G8" s="21"/>
    </row>
    <row r="9" spans="1:7" ht="12.75" customHeight="1">
      <c r="A9" s="22"/>
      <c r="B9" s="23" t="s">
        <v>167</v>
      </c>
      <c r="C9" s="15" t="s">
        <v>15</v>
      </c>
      <c r="D9" s="24"/>
      <c r="E9" s="25">
        <v>5610100000</v>
      </c>
      <c r="F9" s="15"/>
      <c r="G9" s="26"/>
    </row>
    <row r="10" spans="1:7" ht="12.75" customHeight="1">
      <c r="A10" s="27"/>
      <c r="B10" s="23" t="s">
        <v>91</v>
      </c>
      <c r="C10" s="15" t="s">
        <v>16</v>
      </c>
      <c r="D10" s="24"/>
      <c r="E10" s="25">
        <v>140</v>
      </c>
      <c r="F10" s="15"/>
      <c r="G10" s="28"/>
    </row>
    <row r="11" spans="1:7" ht="12.75" customHeight="1">
      <c r="A11" s="27"/>
      <c r="B11" s="23" t="s">
        <v>170</v>
      </c>
      <c r="C11" s="15" t="s">
        <v>92</v>
      </c>
      <c r="D11" s="24"/>
      <c r="E11" s="29" t="s">
        <v>67</v>
      </c>
      <c r="F11" s="15"/>
      <c r="G11" s="30"/>
    </row>
    <row r="12" spans="1:7" ht="14.25" customHeight="1">
      <c r="A12" s="27"/>
      <c r="B12" s="23" t="s">
        <v>156</v>
      </c>
      <c r="C12" s="31"/>
      <c r="D12" s="31"/>
      <c r="E12" s="31"/>
      <c r="F12" s="31"/>
      <c r="G12" s="28"/>
    </row>
    <row r="13" spans="1:7" ht="12.75" customHeight="1">
      <c r="A13" s="27"/>
      <c r="B13" s="18" t="s">
        <v>168</v>
      </c>
      <c r="C13" s="15"/>
      <c r="D13" s="15"/>
      <c r="E13" s="15"/>
      <c r="F13" s="15"/>
      <c r="G13" s="28"/>
    </row>
    <row r="14" spans="1:7" ht="12.75" customHeight="1">
      <c r="A14" s="27"/>
      <c r="B14" s="23" t="s">
        <v>157</v>
      </c>
      <c r="C14" s="31"/>
      <c r="D14" s="31"/>
      <c r="E14" s="31"/>
      <c r="F14" s="31"/>
      <c r="G14" s="28"/>
    </row>
    <row r="15" spans="1:7" ht="12" customHeight="1">
      <c r="A15" s="32"/>
      <c r="B15" s="525" t="s">
        <v>93</v>
      </c>
      <c r="C15" s="525"/>
      <c r="D15" s="525"/>
      <c r="E15" s="525"/>
      <c r="F15" s="525"/>
      <c r="G15" s="28"/>
    </row>
    <row r="16" spans="1:7" ht="12" customHeight="1">
      <c r="A16" s="33"/>
      <c r="B16" s="525" t="s">
        <v>17</v>
      </c>
      <c r="C16" s="526"/>
      <c r="D16" s="34"/>
      <c r="E16" s="35" t="s">
        <v>94</v>
      </c>
      <c r="F16" s="15"/>
      <c r="G16" s="28"/>
    </row>
    <row r="17" spans="1:7" ht="12" customHeight="1">
      <c r="A17" s="27"/>
      <c r="B17" s="525" t="s">
        <v>18</v>
      </c>
      <c r="C17" s="526"/>
      <c r="D17" s="34"/>
      <c r="E17" s="36"/>
      <c r="F17" s="15"/>
      <c r="G17" s="28"/>
    </row>
    <row r="18" spans="1:7" ht="3" customHeight="1">
      <c r="A18" s="37"/>
      <c r="B18" s="17"/>
      <c r="C18" s="38"/>
      <c r="D18" s="28"/>
      <c r="E18" s="28"/>
      <c r="F18" s="28"/>
      <c r="G18" s="28"/>
    </row>
    <row r="19" spans="1:7" ht="15" customHeight="1" hidden="1">
      <c r="A19" s="37"/>
      <c r="B19" s="17"/>
      <c r="C19" s="38"/>
      <c r="D19" s="28"/>
      <c r="E19" s="28"/>
      <c r="F19" s="28"/>
      <c r="G19" s="28"/>
    </row>
    <row r="20" spans="1:7" ht="15" customHeight="1">
      <c r="A20" s="27"/>
      <c r="B20" s="39" t="s">
        <v>19</v>
      </c>
      <c r="C20" s="38"/>
      <c r="D20" s="28"/>
      <c r="E20" s="28"/>
      <c r="F20" s="28"/>
      <c r="G20" s="28"/>
    </row>
    <row r="21" spans="1:7" ht="13.5" customHeight="1">
      <c r="A21" s="27"/>
      <c r="B21" s="39" t="s">
        <v>657</v>
      </c>
      <c r="C21" s="38"/>
      <c r="D21" s="28"/>
      <c r="E21" s="28"/>
      <c r="F21" s="28"/>
      <c r="G21" s="28"/>
    </row>
    <row r="22" spans="1:7" ht="15" customHeight="1" hidden="1" thickBot="1">
      <c r="A22" s="27"/>
      <c r="B22" s="17"/>
      <c r="C22" s="38"/>
      <c r="D22" s="28"/>
      <c r="E22" s="28"/>
      <c r="F22" s="28"/>
      <c r="G22" s="28"/>
    </row>
    <row r="23" spans="1:7" ht="12.75" customHeight="1">
      <c r="A23" s="27"/>
      <c r="B23" s="40" t="s">
        <v>95</v>
      </c>
      <c r="C23" s="524" t="s">
        <v>20</v>
      </c>
      <c r="D23" s="529"/>
      <c r="E23" s="41">
        <v>1801001</v>
      </c>
      <c r="F23" s="28"/>
      <c r="G23" s="28"/>
    </row>
    <row r="24" spans="1:7" ht="2.25" customHeight="1">
      <c r="A24" s="27"/>
      <c r="B24" s="17"/>
      <c r="C24" s="38"/>
      <c r="D24" s="28"/>
      <c r="E24" s="28"/>
      <c r="F24" s="28"/>
      <c r="G24" s="28"/>
    </row>
    <row r="25" spans="1:7" ht="15" customHeight="1" hidden="1">
      <c r="A25" s="37"/>
      <c r="B25" s="17"/>
      <c r="C25" s="38"/>
      <c r="D25" s="28"/>
      <c r="E25" s="28"/>
      <c r="F25" s="28"/>
      <c r="G25" s="28"/>
    </row>
    <row r="26" spans="1:7" ht="32.25" customHeight="1">
      <c r="A26" s="37"/>
      <c r="B26" s="42" t="s">
        <v>0</v>
      </c>
      <c r="C26" s="42" t="s">
        <v>2</v>
      </c>
      <c r="D26" s="42" t="s">
        <v>96</v>
      </c>
      <c r="E26" s="42" t="s">
        <v>11</v>
      </c>
      <c r="F26" s="28"/>
      <c r="G26" s="28"/>
    </row>
    <row r="27" spans="1:7" ht="9.75" customHeight="1">
      <c r="A27" s="27"/>
      <c r="B27" s="43" t="s">
        <v>97</v>
      </c>
      <c r="C27" s="43">
        <v>2</v>
      </c>
      <c r="D27" s="43" t="s">
        <v>98</v>
      </c>
      <c r="E27" s="44">
        <v>4</v>
      </c>
      <c r="F27" s="28"/>
      <c r="G27" s="28"/>
    </row>
    <row r="28" spans="1:7" ht="13.5" customHeight="1">
      <c r="A28" s="27"/>
      <c r="B28" s="45" t="s">
        <v>158</v>
      </c>
      <c r="C28" s="46"/>
      <c r="D28" s="527">
        <f>D30-D31</f>
        <v>106</v>
      </c>
      <c r="E28" s="527">
        <f>E30-E31</f>
        <v>87</v>
      </c>
      <c r="F28" s="28"/>
      <c r="G28" s="28"/>
    </row>
    <row r="29" spans="1:7" ht="12" customHeight="1">
      <c r="A29" s="27"/>
      <c r="B29" s="47" t="s">
        <v>21</v>
      </c>
      <c r="C29" s="48">
        <v>1000</v>
      </c>
      <c r="D29" s="528"/>
      <c r="E29" s="528"/>
      <c r="F29" s="28"/>
      <c r="G29" s="28"/>
    </row>
    <row r="30" spans="1:7" ht="13.5" customHeight="1">
      <c r="A30" s="27"/>
      <c r="B30" s="49" t="s">
        <v>99</v>
      </c>
      <c r="C30" s="50">
        <v>1001</v>
      </c>
      <c r="D30" s="51">
        <v>241</v>
      </c>
      <c r="E30" s="51">
        <v>241</v>
      </c>
      <c r="F30" s="28"/>
      <c r="G30" s="28"/>
    </row>
    <row r="31" spans="1:7" ht="13.5" customHeight="1">
      <c r="A31" s="27"/>
      <c r="B31" s="52" t="s">
        <v>100</v>
      </c>
      <c r="C31" s="53">
        <v>1002</v>
      </c>
      <c r="D31" s="51">
        <v>135</v>
      </c>
      <c r="E31" s="51">
        <v>154</v>
      </c>
      <c r="F31" s="28"/>
      <c r="G31" s="28"/>
    </row>
    <row r="32" spans="1:7" ht="13.5" customHeight="1">
      <c r="A32" s="27"/>
      <c r="B32" s="54" t="s">
        <v>22</v>
      </c>
      <c r="C32" s="55">
        <v>1005</v>
      </c>
      <c r="D32" s="51">
        <v>18</v>
      </c>
      <c r="E32" s="51">
        <v>83</v>
      </c>
      <c r="F32" s="28"/>
      <c r="G32" s="28"/>
    </row>
    <row r="33" spans="1:7" ht="13.5" customHeight="1">
      <c r="A33" s="32"/>
      <c r="B33" s="52" t="s">
        <v>23</v>
      </c>
      <c r="C33" s="53">
        <v>1010</v>
      </c>
      <c r="D33" s="56">
        <f>D34-D35</f>
        <v>4577</v>
      </c>
      <c r="E33" s="56">
        <f>E34-E35</f>
        <v>4296</v>
      </c>
      <c r="F33" s="28"/>
      <c r="G33" s="28"/>
    </row>
    <row r="34" spans="1:7" ht="13.5" customHeight="1">
      <c r="A34" s="57"/>
      <c r="B34" s="54" t="s">
        <v>99</v>
      </c>
      <c r="C34" s="53">
        <v>1011</v>
      </c>
      <c r="D34" s="51">
        <v>9889</v>
      </c>
      <c r="E34" s="51">
        <v>9905</v>
      </c>
      <c r="F34" s="28"/>
      <c r="G34" s="28"/>
    </row>
    <row r="35" spans="1:7" ht="13.5" customHeight="1">
      <c r="A35" s="37"/>
      <c r="B35" s="52" t="s">
        <v>101</v>
      </c>
      <c r="C35" s="53">
        <v>1012</v>
      </c>
      <c r="D35" s="51">
        <v>5312</v>
      </c>
      <c r="E35" s="51">
        <v>5609</v>
      </c>
      <c r="F35" s="28"/>
      <c r="G35" s="28"/>
    </row>
    <row r="36" spans="1:7" ht="13.5" customHeight="1">
      <c r="A36" s="27"/>
      <c r="B36" s="52" t="s">
        <v>24</v>
      </c>
      <c r="C36" s="55">
        <v>1015</v>
      </c>
      <c r="D36" s="52"/>
      <c r="E36" s="51"/>
      <c r="F36" s="28"/>
      <c r="G36" s="28"/>
    </row>
    <row r="37" spans="1:7" ht="13.5" customHeight="1">
      <c r="A37" s="27"/>
      <c r="B37" s="58" t="s">
        <v>25</v>
      </c>
      <c r="C37" s="55">
        <v>1020</v>
      </c>
      <c r="D37" s="52"/>
      <c r="E37" s="51"/>
      <c r="F37" s="28"/>
      <c r="G37" s="28"/>
    </row>
    <row r="38" spans="1:7" ht="13.5" customHeight="1">
      <c r="A38" s="37"/>
      <c r="B38" s="58" t="s">
        <v>102</v>
      </c>
      <c r="C38" s="530">
        <v>1030</v>
      </c>
      <c r="D38" s="531"/>
      <c r="E38" s="532"/>
      <c r="F38" s="28"/>
      <c r="G38" s="28"/>
    </row>
    <row r="39" spans="1:7" ht="13.5" customHeight="1">
      <c r="A39" s="37"/>
      <c r="B39" s="59" t="s">
        <v>103</v>
      </c>
      <c r="C39" s="530"/>
      <c r="D39" s="531"/>
      <c r="E39" s="532"/>
      <c r="F39" s="28"/>
      <c r="G39" s="28"/>
    </row>
    <row r="40" spans="1:7" ht="13.5" customHeight="1">
      <c r="A40" s="33"/>
      <c r="B40" s="59" t="s">
        <v>104</v>
      </c>
      <c r="C40" s="55">
        <v>1035</v>
      </c>
      <c r="D40" s="52"/>
      <c r="E40" s="51"/>
      <c r="F40" s="60"/>
      <c r="G40" s="60"/>
    </row>
    <row r="41" spans="1:7" ht="13.5" customHeight="1">
      <c r="A41" s="37"/>
      <c r="B41" s="52" t="s">
        <v>105</v>
      </c>
      <c r="C41" s="55">
        <v>1040</v>
      </c>
      <c r="D41" s="52"/>
      <c r="E41" s="51"/>
      <c r="F41" s="28"/>
      <c r="G41" s="28"/>
    </row>
    <row r="42" spans="1:7" ht="13.5" customHeight="1">
      <c r="A42" s="27"/>
      <c r="B42" s="52" t="s">
        <v>106</v>
      </c>
      <c r="C42" s="55">
        <v>1045</v>
      </c>
      <c r="D42" s="54"/>
      <c r="E42" s="52"/>
      <c r="F42" s="28"/>
      <c r="G42" s="28"/>
    </row>
    <row r="43" spans="1:7" ht="13.5" customHeight="1">
      <c r="A43" s="27"/>
      <c r="B43" s="52" t="s">
        <v>107</v>
      </c>
      <c r="C43" s="55">
        <v>1090</v>
      </c>
      <c r="D43" s="52"/>
      <c r="E43" s="51"/>
      <c r="F43" s="28"/>
      <c r="G43" s="28"/>
    </row>
    <row r="44" spans="1:7" ht="15" customHeight="1">
      <c r="A44" s="37"/>
      <c r="B44" s="61" t="s">
        <v>159</v>
      </c>
      <c r="C44" s="62">
        <v>1095</v>
      </c>
      <c r="D44" s="63">
        <f>D28+D32+D33+D36+D37+D38+D40+D41+D42+D43</f>
        <v>4701</v>
      </c>
      <c r="E44" s="63">
        <f>E28+E32+E33+E36+E37+E38+E40+E41+E42+E43</f>
        <v>4466</v>
      </c>
      <c r="F44" s="28"/>
      <c r="G44" s="28"/>
    </row>
    <row r="45" spans="1:7" ht="12" customHeight="1">
      <c r="A45" s="37"/>
      <c r="B45" s="64" t="s">
        <v>160</v>
      </c>
      <c r="C45" s="533">
        <v>1100</v>
      </c>
      <c r="D45" s="65"/>
      <c r="E45" s="66"/>
      <c r="F45" s="28"/>
      <c r="G45" s="28"/>
    </row>
    <row r="46" spans="1:7" ht="12.75" customHeight="1">
      <c r="A46" s="67"/>
      <c r="B46" s="59" t="s">
        <v>108</v>
      </c>
      <c r="C46" s="533"/>
      <c r="D46" s="68">
        <f>D47+D48+D49+D50</f>
        <v>9594</v>
      </c>
      <c r="E46" s="69">
        <f>E47+E48+E49+E50</f>
        <v>8611</v>
      </c>
      <c r="F46" s="70"/>
      <c r="G46" s="70"/>
    </row>
    <row r="47" spans="1:7" ht="13.5" customHeight="1">
      <c r="A47" s="67"/>
      <c r="B47" s="71" t="s">
        <v>109</v>
      </c>
      <c r="C47" s="72">
        <v>1101</v>
      </c>
      <c r="D47" s="73">
        <v>632</v>
      </c>
      <c r="E47" s="73">
        <v>490</v>
      </c>
      <c r="F47" s="70"/>
      <c r="G47" s="70"/>
    </row>
    <row r="48" spans="1:7" ht="13.5" customHeight="1">
      <c r="A48" s="67"/>
      <c r="B48" s="71" t="s">
        <v>110</v>
      </c>
      <c r="C48" s="72">
        <v>1102</v>
      </c>
      <c r="D48" s="51">
        <v>3682</v>
      </c>
      <c r="E48" s="51">
        <v>2653</v>
      </c>
      <c r="F48" s="70"/>
      <c r="G48" s="70"/>
    </row>
    <row r="49" spans="1:7" ht="13.5" customHeight="1">
      <c r="A49" s="67"/>
      <c r="B49" s="71" t="s">
        <v>111</v>
      </c>
      <c r="C49" s="72">
        <v>1103</v>
      </c>
      <c r="D49" s="51">
        <v>5156</v>
      </c>
      <c r="E49" s="51">
        <v>2760</v>
      </c>
      <c r="F49" s="70"/>
      <c r="G49" s="70"/>
    </row>
    <row r="50" spans="1:7" ht="13.5" customHeight="1">
      <c r="A50" s="67"/>
      <c r="B50" s="71" t="s">
        <v>112</v>
      </c>
      <c r="C50" s="72">
        <v>1104</v>
      </c>
      <c r="D50" s="51">
        <v>124</v>
      </c>
      <c r="E50" s="51">
        <v>2708</v>
      </c>
      <c r="F50" s="70"/>
      <c r="G50" s="70"/>
    </row>
    <row r="51" spans="1:7" ht="13.5" customHeight="1">
      <c r="A51" s="27"/>
      <c r="B51" s="74" t="s">
        <v>113</v>
      </c>
      <c r="C51" s="75">
        <v>1110</v>
      </c>
      <c r="D51" s="76"/>
      <c r="E51" s="76"/>
      <c r="F51" s="70"/>
      <c r="G51" s="70"/>
    </row>
    <row r="52" spans="1:7" ht="13.5" customHeight="1">
      <c r="A52" s="77"/>
      <c r="B52" s="71" t="s">
        <v>26</v>
      </c>
      <c r="C52" s="78">
        <v>1125</v>
      </c>
      <c r="D52" s="79">
        <v>375</v>
      </c>
      <c r="E52" s="80">
        <v>511</v>
      </c>
      <c r="F52" s="70"/>
      <c r="G52" s="70"/>
    </row>
    <row r="53" spans="1:7" ht="13.5" customHeight="1">
      <c r="A53" s="77"/>
      <c r="B53" s="81" t="s">
        <v>114</v>
      </c>
      <c r="C53" s="82">
        <v>1126</v>
      </c>
      <c r="D53" s="83"/>
      <c r="E53" s="83"/>
      <c r="F53" s="70"/>
      <c r="G53" s="70"/>
    </row>
    <row r="54" spans="1:7" ht="13.5" customHeight="1">
      <c r="A54" s="77"/>
      <c r="B54" s="81" t="s">
        <v>115</v>
      </c>
      <c r="C54" s="82">
        <v>1127</v>
      </c>
      <c r="D54" s="83"/>
      <c r="E54" s="83"/>
      <c r="F54" s="70"/>
      <c r="G54" s="70"/>
    </row>
    <row r="55" spans="1:7" ht="13.5" customHeight="1">
      <c r="A55" s="84"/>
      <c r="B55" s="81" t="s">
        <v>116</v>
      </c>
      <c r="C55" s="534">
        <v>1130</v>
      </c>
      <c r="D55" s="83"/>
      <c r="E55" s="83"/>
      <c r="F55" s="86"/>
      <c r="G55" s="86"/>
    </row>
    <row r="56" spans="1:7" ht="13.5" customHeight="1">
      <c r="A56" s="2"/>
      <c r="B56" s="74" t="s">
        <v>117</v>
      </c>
      <c r="C56" s="536"/>
      <c r="D56" s="76"/>
      <c r="E56" s="76"/>
      <c r="F56" s="70"/>
      <c r="G56" s="70"/>
    </row>
    <row r="57" spans="1:7" ht="13.5" customHeight="1">
      <c r="A57" s="22"/>
      <c r="B57" s="87" t="s">
        <v>118</v>
      </c>
      <c r="C57" s="88">
        <v>1135</v>
      </c>
      <c r="D57" s="80">
        <v>57</v>
      </c>
      <c r="E57" s="80">
        <v>48</v>
      </c>
      <c r="F57" s="70"/>
      <c r="G57" s="70"/>
    </row>
    <row r="58" spans="1:7" ht="13.5" customHeight="1">
      <c r="A58" s="67"/>
      <c r="B58" s="87" t="s">
        <v>119</v>
      </c>
      <c r="C58" s="88">
        <v>1136</v>
      </c>
      <c r="D58" s="80">
        <v>52</v>
      </c>
      <c r="E58" s="80">
        <v>2</v>
      </c>
      <c r="F58" s="70"/>
      <c r="G58" s="70"/>
    </row>
    <row r="59" spans="1:7" ht="13.5" customHeight="1">
      <c r="A59" s="67"/>
      <c r="B59" s="89" t="s">
        <v>120</v>
      </c>
      <c r="C59" s="72">
        <v>1145</v>
      </c>
      <c r="D59" s="80"/>
      <c r="E59" s="80"/>
      <c r="F59" s="70"/>
      <c r="G59" s="70"/>
    </row>
    <row r="60" spans="1:7" ht="13.5" customHeight="1">
      <c r="A60" s="67"/>
      <c r="B60" s="71" t="s">
        <v>121</v>
      </c>
      <c r="C60" s="78">
        <v>1155</v>
      </c>
      <c r="D60" s="80">
        <v>192</v>
      </c>
      <c r="E60" s="80"/>
      <c r="F60" s="70"/>
      <c r="G60" s="70"/>
    </row>
    <row r="61" spans="1:7" ht="13.5" customHeight="1">
      <c r="A61" s="67"/>
      <c r="B61" s="71" t="s">
        <v>122</v>
      </c>
      <c r="C61" s="78">
        <v>1160</v>
      </c>
      <c r="D61" s="80"/>
      <c r="E61" s="80"/>
      <c r="F61" s="70"/>
      <c r="G61" s="70"/>
    </row>
    <row r="62" spans="1:7" ht="13.5" customHeight="1">
      <c r="A62" s="67"/>
      <c r="B62" s="71" t="s">
        <v>27</v>
      </c>
      <c r="C62" s="78">
        <v>1165</v>
      </c>
      <c r="D62" s="90">
        <f>D63+D64</f>
        <v>23</v>
      </c>
      <c r="E62" s="90">
        <f>E63+E64</f>
        <v>43</v>
      </c>
      <c r="F62" s="70"/>
      <c r="G62" s="70"/>
    </row>
    <row r="63" spans="1:7" ht="13.5" customHeight="1">
      <c r="A63" s="67"/>
      <c r="B63" s="71" t="s">
        <v>123</v>
      </c>
      <c r="C63" s="78">
        <v>1166</v>
      </c>
      <c r="D63" s="80">
        <v>2</v>
      </c>
      <c r="E63" s="80">
        <v>5</v>
      </c>
      <c r="F63" s="70"/>
      <c r="G63" s="70"/>
    </row>
    <row r="64" spans="1:7" ht="13.5" customHeight="1">
      <c r="A64" s="67"/>
      <c r="B64" s="71" t="s">
        <v>124</v>
      </c>
      <c r="C64" s="78">
        <v>1167</v>
      </c>
      <c r="D64" s="80">
        <v>21</v>
      </c>
      <c r="E64" s="80">
        <v>38</v>
      </c>
      <c r="F64" s="70"/>
      <c r="G64" s="70"/>
    </row>
    <row r="65" spans="1:7" ht="13.5" customHeight="1">
      <c r="A65" s="67"/>
      <c r="B65" s="71" t="s">
        <v>28</v>
      </c>
      <c r="C65" s="88">
        <v>1170</v>
      </c>
      <c r="D65" s="80">
        <v>775</v>
      </c>
      <c r="E65" s="80">
        <v>7</v>
      </c>
      <c r="F65" s="70"/>
      <c r="G65" s="70"/>
    </row>
    <row r="66" spans="1:7" ht="13.5" customHeight="1">
      <c r="A66" s="67"/>
      <c r="B66" s="71" t="s">
        <v>125</v>
      </c>
      <c r="C66" s="88">
        <v>1190</v>
      </c>
      <c r="D66" s="80">
        <v>430</v>
      </c>
      <c r="E66" s="80">
        <v>332</v>
      </c>
      <c r="F66" s="91"/>
      <c r="G66" s="91"/>
    </row>
    <row r="67" spans="1:7" ht="13.5" customHeight="1">
      <c r="A67" s="27"/>
      <c r="B67" s="92" t="s">
        <v>161</v>
      </c>
      <c r="C67" s="93">
        <v>1195</v>
      </c>
      <c r="D67" s="90">
        <f>D46+D52+D56+D57+D59+D60+D61+D62+D65+D66</f>
        <v>11446</v>
      </c>
      <c r="E67" s="90">
        <f>E46+E52+E56+E57+E59+E60+E61+E62+E65+E66</f>
        <v>9552</v>
      </c>
      <c r="F67" s="70"/>
      <c r="G67" s="70"/>
    </row>
    <row r="68" spans="1:7" ht="13.5" customHeight="1">
      <c r="A68" s="32"/>
      <c r="B68" s="94" t="s">
        <v>162</v>
      </c>
      <c r="C68" s="94">
        <v>1200</v>
      </c>
      <c r="D68" s="81"/>
      <c r="E68" s="83"/>
      <c r="F68" s="70"/>
      <c r="G68" s="70"/>
    </row>
    <row r="69" spans="1:7" ht="13.5" customHeight="1">
      <c r="A69" s="95"/>
      <c r="B69" s="96" t="s">
        <v>126</v>
      </c>
      <c r="C69" s="97">
        <v>1300</v>
      </c>
      <c r="D69" s="98">
        <f>D68+D67+D44</f>
        <v>16147</v>
      </c>
      <c r="E69" s="98">
        <f>E68+E67+E44</f>
        <v>14018</v>
      </c>
      <c r="F69" s="91"/>
      <c r="G69" s="91"/>
    </row>
    <row r="70" spans="1:7" ht="15" customHeight="1">
      <c r="A70" s="99"/>
      <c r="B70" s="99"/>
      <c r="C70" s="99"/>
      <c r="D70" s="91"/>
      <c r="E70" s="91"/>
      <c r="F70" s="91"/>
      <c r="G70" s="91"/>
    </row>
    <row r="71" spans="1:7" ht="15" customHeight="1">
      <c r="A71" s="2"/>
      <c r="B71" s="2"/>
      <c r="C71" s="2"/>
      <c r="D71" s="70"/>
      <c r="E71" s="70"/>
      <c r="F71" s="70"/>
      <c r="G71" s="70">
        <f>E52+E56+E57+E59+E60</f>
        <v>559</v>
      </c>
    </row>
    <row r="72" spans="1:7" ht="25.5" customHeight="1">
      <c r="A72" s="2"/>
      <c r="B72" s="534" t="s">
        <v>1</v>
      </c>
      <c r="C72" s="85" t="s">
        <v>127</v>
      </c>
      <c r="D72" s="534" t="s">
        <v>96</v>
      </c>
      <c r="E72" s="534" t="s">
        <v>11</v>
      </c>
      <c r="F72" s="2"/>
      <c r="G72" s="2"/>
    </row>
    <row r="73" spans="1:7" ht="12.75">
      <c r="A73" s="2"/>
      <c r="B73" s="535"/>
      <c r="C73" s="100" t="s">
        <v>128</v>
      </c>
      <c r="D73" s="535"/>
      <c r="E73" s="535"/>
      <c r="F73" s="2"/>
      <c r="G73" s="70"/>
    </row>
    <row r="74" spans="1:7" ht="12.75">
      <c r="A74" s="2"/>
      <c r="B74" s="101">
        <v>1</v>
      </c>
      <c r="C74" s="53">
        <v>2</v>
      </c>
      <c r="D74" s="102">
        <v>3</v>
      </c>
      <c r="E74" s="103">
        <v>4</v>
      </c>
      <c r="F74" s="2"/>
      <c r="G74" s="2"/>
    </row>
    <row r="75" spans="1:7" ht="18" customHeight="1">
      <c r="A75" s="2"/>
      <c r="B75" s="64" t="s">
        <v>163</v>
      </c>
      <c r="C75" s="46"/>
      <c r="D75" s="65"/>
      <c r="E75" s="66"/>
      <c r="F75" s="2"/>
      <c r="G75" s="2"/>
    </row>
    <row r="76" spans="1:7" ht="13.5" customHeight="1">
      <c r="A76" s="2"/>
      <c r="B76" s="59" t="s">
        <v>129</v>
      </c>
      <c r="C76" s="48">
        <v>1400</v>
      </c>
      <c r="D76" s="73">
        <v>8868</v>
      </c>
      <c r="E76" s="73">
        <v>8868</v>
      </c>
      <c r="F76" s="2"/>
      <c r="G76" s="2"/>
    </row>
    <row r="77" spans="1:7" ht="13.5" customHeight="1">
      <c r="A77" s="2"/>
      <c r="B77" s="74" t="s">
        <v>29</v>
      </c>
      <c r="C77" s="75">
        <v>1405</v>
      </c>
      <c r="D77" s="76"/>
      <c r="E77" s="76"/>
      <c r="F77" s="2"/>
      <c r="G77" s="2"/>
    </row>
    <row r="78" spans="1:7" ht="13.5" customHeight="1">
      <c r="A78" s="2"/>
      <c r="B78" s="71" t="s">
        <v>130</v>
      </c>
      <c r="C78" s="88">
        <v>1410</v>
      </c>
      <c r="D78" s="80">
        <v>523</v>
      </c>
      <c r="E78" s="80">
        <v>523</v>
      </c>
      <c r="F78" s="2"/>
      <c r="G78" s="2"/>
    </row>
    <row r="79" spans="1:7" ht="13.5" customHeight="1">
      <c r="A79" s="2"/>
      <c r="B79" s="71" t="s">
        <v>131</v>
      </c>
      <c r="C79" s="88">
        <v>1415</v>
      </c>
      <c r="D79" s="80">
        <v>58</v>
      </c>
      <c r="E79" s="80">
        <v>58</v>
      </c>
      <c r="F79" s="2"/>
      <c r="G79" s="2"/>
    </row>
    <row r="80" spans="1:7" ht="13.5" customHeight="1">
      <c r="A80" s="2"/>
      <c r="B80" s="71" t="s">
        <v>132</v>
      </c>
      <c r="C80" s="88">
        <v>1420</v>
      </c>
      <c r="D80" s="80">
        <v>3031</v>
      </c>
      <c r="E80" s="80">
        <v>615</v>
      </c>
      <c r="F80" s="2"/>
      <c r="G80" s="2"/>
    </row>
    <row r="81" spans="1:7" ht="13.5" customHeight="1">
      <c r="A81" s="2"/>
      <c r="B81" s="71" t="s">
        <v>133</v>
      </c>
      <c r="C81" s="88">
        <v>1425</v>
      </c>
      <c r="D81" s="88"/>
      <c r="E81" s="88"/>
      <c r="F81" s="2"/>
      <c r="G81" s="2"/>
    </row>
    <row r="82" spans="1:7" ht="13.5" customHeight="1">
      <c r="A82" s="2"/>
      <c r="B82" s="71" t="s">
        <v>134</v>
      </c>
      <c r="C82" s="88">
        <v>1430</v>
      </c>
      <c r="D82" s="88"/>
      <c r="E82" s="88"/>
      <c r="F82" s="2"/>
      <c r="G82" s="2"/>
    </row>
    <row r="83" spans="1:7" ht="13.5" customHeight="1">
      <c r="A83" s="2"/>
      <c r="B83" s="92" t="s">
        <v>135</v>
      </c>
      <c r="C83" s="94">
        <v>1495</v>
      </c>
      <c r="D83" s="104">
        <f>D76+D77+D78+D79+D80+D81+D82+D75</f>
        <v>12480</v>
      </c>
      <c r="E83" s="104">
        <f>E76+E77+E78+E79+E80+E81+E82+E75</f>
        <v>10064</v>
      </c>
      <c r="F83" s="2"/>
      <c r="G83" s="2"/>
    </row>
    <row r="84" spans="1:7" ht="20.25" customHeight="1">
      <c r="A84" s="2"/>
      <c r="B84" s="105" t="s">
        <v>30</v>
      </c>
      <c r="C84" s="46"/>
      <c r="D84" s="58" t="s">
        <v>136</v>
      </c>
      <c r="E84" s="106"/>
      <c r="F84" s="2"/>
      <c r="G84" s="2"/>
    </row>
    <row r="85" spans="1:7" ht="13.5" customHeight="1">
      <c r="A85" s="2"/>
      <c r="B85" s="107" t="s">
        <v>137</v>
      </c>
      <c r="C85" s="48">
        <v>1500</v>
      </c>
      <c r="D85" s="59">
        <v>120</v>
      </c>
      <c r="E85" s="108">
        <v>120</v>
      </c>
      <c r="F85" s="2"/>
      <c r="G85" s="2"/>
    </row>
    <row r="86" spans="1:7" ht="13.5" customHeight="1">
      <c r="A86" s="2"/>
      <c r="B86" s="71" t="s">
        <v>138</v>
      </c>
      <c r="C86" s="75">
        <v>1510</v>
      </c>
      <c r="D86" s="74"/>
      <c r="E86" s="80"/>
      <c r="F86" s="2"/>
      <c r="G86" s="2"/>
    </row>
    <row r="87" spans="1:7" ht="13.5" customHeight="1">
      <c r="A87" s="2"/>
      <c r="B87" s="71" t="s">
        <v>139</v>
      </c>
      <c r="C87" s="88">
        <v>1515</v>
      </c>
      <c r="D87" s="80"/>
      <c r="E87" s="80"/>
      <c r="F87" s="2"/>
      <c r="G87" s="2"/>
    </row>
    <row r="88" spans="1:7" ht="13.5" customHeight="1">
      <c r="A88" s="2"/>
      <c r="B88" s="71" t="s">
        <v>31</v>
      </c>
      <c r="C88" s="88">
        <v>1520</v>
      </c>
      <c r="D88" s="80"/>
      <c r="E88" s="80"/>
      <c r="F88" s="2"/>
      <c r="G88" s="2"/>
    </row>
    <row r="89" spans="1:7" ht="13.5" customHeight="1">
      <c r="A89" s="2"/>
      <c r="B89" s="71" t="s">
        <v>140</v>
      </c>
      <c r="C89" s="72">
        <v>1521</v>
      </c>
      <c r="D89" s="80"/>
      <c r="E89" s="80"/>
      <c r="F89" s="2"/>
      <c r="G89" s="2"/>
    </row>
    <row r="90" spans="1:7" ht="13.5" customHeight="1">
      <c r="A90" s="2"/>
      <c r="B90" s="71" t="s">
        <v>141</v>
      </c>
      <c r="C90" s="88">
        <v>1525</v>
      </c>
      <c r="D90" s="80">
        <v>2</v>
      </c>
      <c r="E90" s="80"/>
      <c r="F90" s="2"/>
      <c r="G90" s="2"/>
    </row>
    <row r="91" spans="1:7" ht="13.5" customHeight="1">
      <c r="A91" s="2"/>
      <c r="B91" s="92" t="s">
        <v>142</v>
      </c>
      <c r="C91" s="94">
        <v>1595</v>
      </c>
      <c r="D91" s="104">
        <f>D85+D86+D87+D88+D90</f>
        <v>122</v>
      </c>
      <c r="E91" s="104">
        <f>E85+E86+E87+E88+E90</f>
        <v>120</v>
      </c>
      <c r="F91" s="2"/>
      <c r="G91" s="2"/>
    </row>
    <row r="92" spans="1:7" ht="18" customHeight="1">
      <c r="A92" s="2"/>
      <c r="B92" s="105" t="s">
        <v>164</v>
      </c>
      <c r="C92" s="46"/>
      <c r="D92" s="58" t="s">
        <v>136</v>
      </c>
      <c r="E92" s="106"/>
      <c r="F92" s="2"/>
      <c r="G92" s="2"/>
    </row>
    <row r="93" spans="2:5" ht="13.5" customHeight="1">
      <c r="B93" s="107" t="s">
        <v>143</v>
      </c>
      <c r="C93" s="48">
        <v>1600</v>
      </c>
      <c r="D93" s="108"/>
      <c r="E93" s="108">
        <v>130</v>
      </c>
    </row>
    <row r="94" spans="2:5" ht="13.5" customHeight="1">
      <c r="B94" s="81" t="s">
        <v>144</v>
      </c>
      <c r="C94" s="535">
        <v>1610</v>
      </c>
      <c r="D94" s="537"/>
      <c r="E94" s="537"/>
    </row>
    <row r="95" spans="2:5" ht="13.5" customHeight="1">
      <c r="B95" s="109" t="s">
        <v>145</v>
      </c>
      <c r="C95" s="536"/>
      <c r="D95" s="538"/>
      <c r="E95" s="538"/>
    </row>
    <row r="96" spans="2:5" ht="13.5" customHeight="1">
      <c r="B96" s="87" t="s">
        <v>146</v>
      </c>
      <c r="C96" s="88">
        <v>1615</v>
      </c>
      <c r="D96" s="80">
        <v>315</v>
      </c>
      <c r="E96" s="80">
        <v>2454</v>
      </c>
    </row>
    <row r="97" spans="2:5" ht="13.5" customHeight="1">
      <c r="B97" s="87" t="s">
        <v>147</v>
      </c>
      <c r="C97" s="88">
        <v>1620</v>
      </c>
      <c r="D97" s="80">
        <v>474</v>
      </c>
      <c r="E97" s="80">
        <v>333</v>
      </c>
    </row>
    <row r="98" spans="2:5" ht="13.5" customHeight="1">
      <c r="B98" s="87" t="s">
        <v>119</v>
      </c>
      <c r="C98" s="88">
        <v>1621</v>
      </c>
      <c r="D98" s="80"/>
      <c r="E98" s="80"/>
    </row>
    <row r="99" spans="2:5" ht="13.5" customHeight="1">
      <c r="B99" s="87" t="s">
        <v>148</v>
      </c>
      <c r="C99" s="88">
        <v>1625</v>
      </c>
      <c r="D99" s="80">
        <v>98</v>
      </c>
      <c r="E99" s="80">
        <v>77</v>
      </c>
    </row>
    <row r="100" spans="2:5" ht="13.5" customHeight="1">
      <c r="B100" s="87" t="s">
        <v>149</v>
      </c>
      <c r="C100" s="88">
        <v>1630</v>
      </c>
      <c r="D100" s="80">
        <v>369</v>
      </c>
      <c r="E100" s="80">
        <v>425</v>
      </c>
    </row>
    <row r="101" spans="2:5" ht="13.5" customHeight="1">
      <c r="B101" s="71" t="s">
        <v>150</v>
      </c>
      <c r="C101" s="72">
        <v>1635</v>
      </c>
      <c r="D101" s="80"/>
      <c r="E101" s="80"/>
    </row>
    <row r="102" spans="2:5" ht="13.5" customHeight="1">
      <c r="B102" s="71" t="s">
        <v>151</v>
      </c>
      <c r="C102" s="72">
        <v>1645</v>
      </c>
      <c r="D102" s="80"/>
      <c r="E102" s="80"/>
    </row>
    <row r="103" spans="2:5" ht="13.5" customHeight="1">
      <c r="B103" s="71" t="s">
        <v>32</v>
      </c>
      <c r="C103" s="78">
        <v>1660</v>
      </c>
      <c r="D103" s="80">
        <v>392</v>
      </c>
      <c r="E103" s="80">
        <v>347</v>
      </c>
    </row>
    <row r="104" spans="2:5" ht="13.5" customHeight="1">
      <c r="B104" s="71" t="s">
        <v>33</v>
      </c>
      <c r="C104" s="88">
        <v>1665</v>
      </c>
      <c r="D104" s="80"/>
      <c r="E104" s="80"/>
    </row>
    <row r="105" spans="2:5" ht="13.5" customHeight="1">
      <c r="B105" s="71" t="s">
        <v>152</v>
      </c>
      <c r="C105" s="88">
        <v>1690</v>
      </c>
      <c r="D105" s="80">
        <v>1897</v>
      </c>
      <c r="E105" s="80">
        <v>68</v>
      </c>
    </row>
    <row r="106" spans="2:5" ht="13.5" customHeight="1">
      <c r="B106" s="92" t="s">
        <v>153</v>
      </c>
      <c r="C106" s="93">
        <v>1695</v>
      </c>
      <c r="D106" s="90">
        <f>D93+D94+D96+D97+D99+D100+D103+D104+D105+D101+D102</f>
        <v>3545</v>
      </c>
      <c r="E106" s="90">
        <f>E93+E94+E96+E97+E99+E100+E103+E104+E105+E101+E102</f>
        <v>3834</v>
      </c>
    </row>
    <row r="107" spans="2:5" ht="18.75" customHeight="1">
      <c r="B107" s="94" t="s">
        <v>154</v>
      </c>
      <c r="C107" s="539">
        <v>1700</v>
      </c>
      <c r="D107" s="541"/>
      <c r="E107" s="537"/>
    </row>
    <row r="108" spans="2:5" ht="13.5" customHeight="1">
      <c r="B108" s="110" t="s">
        <v>155</v>
      </c>
      <c r="C108" s="540"/>
      <c r="D108" s="542"/>
      <c r="E108" s="538"/>
    </row>
    <row r="109" spans="2:5" ht="13.5" customHeight="1">
      <c r="B109" s="92" t="s">
        <v>34</v>
      </c>
      <c r="C109" s="93">
        <v>1900</v>
      </c>
      <c r="D109" s="111">
        <f>D107+D106+D91+D83</f>
        <v>16147</v>
      </c>
      <c r="E109" s="111">
        <f>E107+E106+E91+E83</f>
        <v>14018</v>
      </c>
    </row>
    <row r="110" spans="2:5" ht="12.75">
      <c r="B110" s="112"/>
      <c r="D110" s="113"/>
      <c r="E110" s="114"/>
    </row>
    <row r="111" spans="2:5" ht="12.75">
      <c r="B111" s="115"/>
      <c r="D111" s="113"/>
      <c r="E111" s="113"/>
    </row>
    <row r="112" spans="2:5" ht="12.75">
      <c r="B112" s="115"/>
      <c r="C112" s="113"/>
      <c r="D112" s="113"/>
      <c r="E112" s="113"/>
    </row>
    <row r="113" spans="2:5" ht="12.75">
      <c r="B113" s="116" t="s">
        <v>47</v>
      </c>
      <c r="C113" s="117"/>
      <c r="D113" s="113" t="s">
        <v>68</v>
      </c>
      <c r="E113" s="113"/>
    </row>
    <row r="114" spans="2:5" ht="12.75">
      <c r="B114" s="113"/>
      <c r="C114" s="113"/>
      <c r="D114" s="113"/>
      <c r="E114" s="113"/>
    </row>
    <row r="115" spans="2:5" ht="12.75">
      <c r="B115" s="116" t="s">
        <v>35</v>
      </c>
      <c r="C115" s="117"/>
      <c r="D115" s="113" t="s">
        <v>169</v>
      </c>
      <c r="E115" s="113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workbookViewId="0" topLeftCell="A76">
      <selection activeCell="BJ4" sqref="BJ4:BR4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596" t="s">
        <v>89</v>
      </c>
      <c r="BK2" s="597"/>
      <c r="BL2" s="597"/>
      <c r="BM2" s="597"/>
      <c r="BN2" s="597"/>
      <c r="BO2" s="597"/>
      <c r="BP2" s="597"/>
      <c r="BQ2" s="597"/>
      <c r="BR2" s="598"/>
    </row>
    <row r="3" spans="3:70" ht="13.5" customHeight="1">
      <c r="C3" s="602" t="s">
        <v>13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7" t="s">
        <v>658</v>
      </c>
      <c r="BK3" s="608"/>
      <c r="BL3" s="608"/>
      <c r="BM3" s="605" t="s">
        <v>69</v>
      </c>
      <c r="BN3" s="606"/>
      <c r="BO3" s="606"/>
      <c r="BP3" s="588" t="s">
        <v>69</v>
      </c>
      <c r="BQ3" s="588"/>
      <c r="BR3" s="588"/>
    </row>
    <row r="4" spans="3:70" ht="13.5" customHeight="1">
      <c r="C4" s="603" t="s">
        <v>48</v>
      </c>
      <c r="D4" s="603"/>
      <c r="E4" s="603"/>
      <c r="F4" s="603"/>
      <c r="G4" s="603"/>
      <c r="H4" s="603"/>
      <c r="I4" s="603"/>
      <c r="J4" s="603"/>
      <c r="K4" s="603"/>
      <c r="L4" s="637" t="s">
        <v>70</v>
      </c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BA4" s="603" t="s">
        <v>14</v>
      </c>
      <c r="BB4" s="603"/>
      <c r="BC4" s="603"/>
      <c r="BD4" s="603"/>
      <c r="BE4" s="603"/>
      <c r="BF4" s="603"/>
      <c r="BG4" s="603"/>
      <c r="BH4" s="603"/>
      <c r="BI4" s="604"/>
      <c r="BJ4" s="599" t="s">
        <v>71</v>
      </c>
      <c r="BK4" s="600"/>
      <c r="BL4" s="600"/>
      <c r="BM4" s="600"/>
      <c r="BN4" s="600"/>
      <c r="BO4" s="600"/>
      <c r="BP4" s="600"/>
      <c r="BQ4" s="600"/>
      <c r="BR4" s="601"/>
    </row>
    <row r="5" spans="11:50" ht="11.25" customHeight="1">
      <c r="K5" s="120"/>
      <c r="L5" s="592" t="s">
        <v>49</v>
      </c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592"/>
      <c r="AT5" s="592"/>
      <c r="AU5" s="592"/>
      <c r="AV5" s="592"/>
      <c r="AW5" s="592"/>
      <c r="AX5" s="592"/>
    </row>
    <row r="6" ht="6" customHeight="1"/>
    <row r="7" spans="3:70" ht="18" customHeight="1">
      <c r="C7" s="609" t="s">
        <v>171</v>
      </c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609"/>
      <c r="AN7" s="609"/>
      <c r="AO7" s="609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09"/>
      <c r="BA7" s="609"/>
      <c r="BB7" s="609"/>
      <c r="BC7" s="609"/>
      <c r="BD7" s="609"/>
      <c r="BE7" s="609"/>
      <c r="BF7" s="609"/>
      <c r="BG7" s="609"/>
      <c r="BH7" s="609"/>
      <c r="BI7" s="609"/>
      <c r="BJ7" s="609"/>
      <c r="BK7" s="609"/>
      <c r="BL7" s="609"/>
      <c r="BM7" s="609"/>
      <c r="BN7" s="609"/>
      <c r="BO7" s="609"/>
      <c r="BP7" s="609"/>
      <c r="BQ7" s="609"/>
      <c r="BR7" s="609"/>
    </row>
    <row r="8" spans="2:70" ht="15.75"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09" t="s">
        <v>172</v>
      </c>
      <c r="Z8" s="609"/>
      <c r="AA8" s="609"/>
      <c r="AB8" s="642" t="s">
        <v>659</v>
      </c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09"/>
      <c r="AQ8" s="609"/>
      <c r="AR8" s="609"/>
      <c r="AS8" s="643" t="s">
        <v>72</v>
      </c>
      <c r="AT8" s="643"/>
      <c r="AU8" s="643"/>
      <c r="AV8" s="609" t="s">
        <v>173</v>
      </c>
      <c r="AW8" s="609"/>
      <c r="AX8" s="609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638" t="s">
        <v>174</v>
      </c>
      <c r="AQ10" s="638"/>
      <c r="AR10" s="638"/>
      <c r="AS10" s="638"/>
      <c r="AT10" s="638"/>
      <c r="AU10" s="638"/>
      <c r="AV10" s="638"/>
      <c r="AW10" s="638"/>
      <c r="AX10" s="639" t="s">
        <v>20</v>
      </c>
      <c r="AY10" s="639"/>
      <c r="AZ10" s="639"/>
      <c r="BA10" s="639"/>
      <c r="BB10" s="639"/>
      <c r="BC10" s="639"/>
      <c r="BD10" s="639"/>
      <c r="BE10" s="639"/>
      <c r="BF10" s="639"/>
      <c r="BG10" s="639"/>
      <c r="BH10" s="639"/>
      <c r="BI10" s="640"/>
      <c r="BJ10" s="596">
        <v>1801003</v>
      </c>
      <c r="BK10" s="597"/>
      <c r="BL10" s="597"/>
      <c r="BM10" s="597"/>
      <c r="BN10" s="597"/>
      <c r="BO10" s="597"/>
      <c r="BP10" s="597"/>
      <c r="BQ10" s="597"/>
      <c r="BR10" s="598"/>
    </row>
    <row r="11" ht="8.25" customHeight="1" hidden="1"/>
    <row r="12" spans="3:71" ht="9" customHeight="1">
      <c r="C12" s="587" t="s">
        <v>165</v>
      </c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</row>
    <row r="13" ht="9" customHeight="1"/>
    <row r="14" spans="3:70" ht="55.5" customHeight="1">
      <c r="C14" s="588" t="s">
        <v>50</v>
      </c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 t="s">
        <v>2</v>
      </c>
      <c r="AV14" s="588"/>
      <c r="AW14" s="588"/>
      <c r="AX14" s="588"/>
      <c r="AY14" s="588" t="s">
        <v>175</v>
      </c>
      <c r="AZ14" s="588"/>
      <c r="BA14" s="588"/>
      <c r="BB14" s="588"/>
      <c r="BC14" s="588"/>
      <c r="BD14" s="588"/>
      <c r="BE14" s="588"/>
      <c r="BF14" s="588"/>
      <c r="BG14" s="588"/>
      <c r="BH14" s="588" t="s">
        <v>176</v>
      </c>
      <c r="BI14" s="588"/>
      <c r="BJ14" s="588"/>
      <c r="BK14" s="588"/>
      <c r="BL14" s="588"/>
      <c r="BM14" s="588"/>
      <c r="BN14" s="588"/>
      <c r="BO14" s="588"/>
      <c r="BP14" s="588"/>
      <c r="BQ14" s="588"/>
      <c r="BR14" s="588"/>
    </row>
    <row r="15" spans="3:70" ht="13.5" customHeight="1">
      <c r="C15" s="588">
        <v>1</v>
      </c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>
        <v>2</v>
      </c>
      <c r="AV15" s="588"/>
      <c r="AW15" s="588"/>
      <c r="AX15" s="588"/>
      <c r="AY15" s="588">
        <v>3</v>
      </c>
      <c r="AZ15" s="588"/>
      <c r="BA15" s="588"/>
      <c r="BB15" s="588"/>
      <c r="BC15" s="588"/>
      <c r="BD15" s="588"/>
      <c r="BE15" s="588"/>
      <c r="BF15" s="588"/>
      <c r="BG15" s="588"/>
      <c r="BH15" s="588">
        <v>4</v>
      </c>
      <c r="BI15" s="588"/>
      <c r="BJ15" s="588"/>
      <c r="BK15" s="588"/>
      <c r="BL15" s="588"/>
      <c r="BM15" s="588"/>
      <c r="BN15" s="588"/>
      <c r="BO15" s="588"/>
      <c r="BP15" s="588"/>
      <c r="BQ15" s="588"/>
      <c r="BR15" s="588"/>
    </row>
    <row r="16" spans="3:70" ht="13.5" customHeight="1">
      <c r="C16" s="570" t="s">
        <v>177</v>
      </c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56">
        <v>2000</v>
      </c>
      <c r="AV16" s="556"/>
      <c r="AW16" s="556"/>
      <c r="AX16" s="556"/>
      <c r="AY16" s="586">
        <v>9010</v>
      </c>
      <c r="AZ16" s="586"/>
      <c r="BA16" s="586"/>
      <c r="BB16" s="586"/>
      <c r="BC16" s="586"/>
      <c r="BD16" s="586"/>
      <c r="BE16" s="586"/>
      <c r="BF16" s="586"/>
      <c r="BG16" s="586"/>
      <c r="BH16" s="557">
        <v>12484</v>
      </c>
      <c r="BI16" s="557"/>
      <c r="BJ16" s="557"/>
      <c r="BK16" s="557"/>
      <c r="BL16" s="557"/>
      <c r="BM16" s="557"/>
      <c r="BN16" s="557"/>
      <c r="BO16" s="557"/>
      <c r="BP16" s="557"/>
      <c r="BQ16" s="557"/>
      <c r="BR16" s="557"/>
    </row>
    <row r="17" spans="3:70" ht="13.5" customHeight="1">
      <c r="C17" s="564" t="s">
        <v>51</v>
      </c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6"/>
      <c r="AU17" s="546">
        <v>2010</v>
      </c>
      <c r="AV17" s="547"/>
      <c r="AW17" s="547"/>
      <c r="AX17" s="548"/>
      <c r="AY17" s="593">
        <f>AY18-AY19-AY20+AY21</f>
        <v>0</v>
      </c>
      <c r="AZ17" s="594"/>
      <c r="BA17" s="594"/>
      <c r="BB17" s="594"/>
      <c r="BC17" s="594"/>
      <c r="BD17" s="594"/>
      <c r="BE17" s="594"/>
      <c r="BF17" s="594"/>
      <c r="BG17" s="595"/>
      <c r="BH17" s="589">
        <f>BH18-BH19-BH20+BH21</f>
        <v>0</v>
      </c>
      <c r="BI17" s="590"/>
      <c r="BJ17" s="590"/>
      <c r="BK17" s="590"/>
      <c r="BL17" s="590"/>
      <c r="BM17" s="590"/>
      <c r="BN17" s="590"/>
      <c r="BO17" s="590"/>
      <c r="BP17" s="590"/>
      <c r="BQ17" s="590"/>
      <c r="BR17" s="591"/>
    </row>
    <row r="18" spans="3:70" ht="13.5" customHeight="1">
      <c r="C18" s="564" t="s">
        <v>73</v>
      </c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6"/>
      <c r="AU18" s="546">
        <v>2011</v>
      </c>
      <c r="AV18" s="547"/>
      <c r="AW18" s="547"/>
      <c r="AX18" s="548"/>
      <c r="AY18" s="543"/>
      <c r="AZ18" s="544"/>
      <c r="BA18" s="544"/>
      <c r="BB18" s="544"/>
      <c r="BC18" s="544"/>
      <c r="BD18" s="544"/>
      <c r="BE18" s="544"/>
      <c r="BF18" s="544"/>
      <c r="BG18" s="545"/>
      <c r="BH18" s="583"/>
      <c r="BI18" s="584"/>
      <c r="BJ18" s="584"/>
      <c r="BK18" s="584"/>
      <c r="BL18" s="584"/>
      <c r="BM18" s="584"/>
      <c r="BN18" s="584"/>
      <c r="BO18" s="584"/>
      <c r="BP18" s="584"/>
      <c r="BQ18" s="584"/>
      <c r="BR18" s="585"/>
    </row>
    <row r="19" spans="3:70" ht="13.5" customHeight="1">
      <c r="C19" s="564" t="s">
        <v>74</v>
      </c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6"/>
      <c r="AU19" s="546">
        <v>2012</v>
      </c>
      <c r="AV19" s="547"/>
      <c r="AW19" s="547"/>
      <c r="AX19" s="548"/>
      <c r="AY19" s="543"/>
      <c r="AZ19" s="544"/>
      <c r="BA19" s="544"/>
      <c r="BB19" s="544"/>
      <c r="BC19" s="544"/>
      <c r="BD19" s="544"/>
      <c r="BE19" s="544"/>
      <c r="BF19" s="544"/>
      <c r="BG19" s="545"/>
      <c r="BH19" s="583"/>
      <c r="BI19" s="584"/>
      <c r="BJ19" s="584"/>
      <c r="BK19" s="584"/>
      <c r="BL19" s="584"/>
      <c r="BM19" s="584"/>
      <c r="BN19" s="584"/>
      <c r="BO19" s="584"/>
      <c r="BP19" s="584"/>
      <c r="BQ19" s="584"/>
      <c r="BR19" s="585"/>
    </row>
    <row r="20" spans="3:70" ht="13.5" customHeight="1">
      <c r="C20" s="564" t="s">
        <v>75</v>
      </c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6"/>
      <c r="AU20" s="546">
        <v>2013</v>
      </c>
      <c r="AV20" s="547"/>
      <c r="AW20" s="547"/>
      <c r="AX20" s="548"/>
      <c r="AY20" s="543"/>
      <c r="AZ20" s="544"/>
      <c r="BA20" s="544"/>
      <c r="BB20" s="544"/>
      <c r="BC20" s="544"/>
      <c r="BD20" s="544"/>
      <c r="BE20" s="544"/>
      <c r="BF20" s="544"/>
      <c r="BG20" s="545"/>
      <c r="BH20" s="583"/>
      <c r="BI20" s="584"/>
      <c r="BJ20" s="584"/>
      <c r="BK20" s="584"/>
      <c r="BL20" s="584"/>
      <c r="BM20" s="584"/>
      <c r="BN20" s="584"/>
      <c r="BO20" s="584"/>
      <c r="BP20" s="584"/>
      <c r="BQ20" s="584"/>
      <c r="BR20" s="585"/>
    </row>
    <row r="21" spans="3:70" ht="13.5" customHeight="1">
      <c r="C21" s="564" t="s">
        <v>76</v>
      </c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6"/>
      <c r="AU21" s="546">
        <v>2014</v>
      </c>
      <c r="AV21" s="547"/>
      <c r="AW21" s="547"/>
      <c r="AX21" s="548"/>
      <c r="AY21" s="543"/>
      <c r="AZ21" s="544"/>
      <c r="BA21" s="544"/>
      <c r="BB21" s="544"/>
      <c r="BC21" s="544"/>
      <c r="BD21" s="544"/>
      <c r="BE21" s="544"/>
      <c r="BF21" s="544"/>
      <c r="BG21" s="545"/>
      <c r="BH21" s="583"/>
      <c r="BI21" s="584"/>
      <c r="BJ21" s="584"/>
      <c r="BK21" s="584"/>
      <c r="BL21" s="584"/>
      <c r="BM21" s="584"/>
      <c r="BN21" s="584"/>
      <c r="BO21" s="584"/>
      <c r="BP21" s="584"/>
      <c r="BQ21" s="584"/>
      <c r="BR21" s="585"/>
    </row>
    <row r="22" spans="3:70" ht="13.5" customHeight="1">
      <c r="C22" s="578" t="s">
        <v>178</v>
      </c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7">
        <v>2050</v>
      </c>
      <c r="AV22" s="577"/>
      <c r="AW22" s="577"/>
      <c r="AX22" s="577"/>
      <c r="AY22" s="122" t="s">
        <v>179</v>
      </c>
      <c r="AZ22" s="544">
        <v>4447</v>
      </c>
      <c r="BA22" s="544"/>
      <c r="BB22" s="544"/>
      <c r="BC22" s="544"/>
      <c r="BD22" s="544"/>
      <c r="BE22" s="544"/>
      <c r="BF22" s="544"/>
      <c r="BG22" s="123" t="s">
        <v>180</v>
      </c>
      <c r="BH22" s="122" t="s">
        <v>179</v>
      </c>
      <c r="BI22" s="544">
        <v>5533</v>
      </c>
      <c r="BJ22" s="544"/>
      <c r="BK22" s="544"/>
      <c r="BL22" s="544"/>
      <c r="BM22" s="544"/>
      <c r="BN22" s="544"/>
      <c r="BO22" s="544"/>
      <c r="BP22" s="544"/>
      <c r="BQ22" s="544"/>
      <c r="BR22" s="123" t="s">
        <v>180</v>
      </c>
    </row>
    <row r="23" spans="3:70" ht="13.5" customHeight="1">
      <c r="C23" s="564" t="s">
        <v>52</v>
      </c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6"/>
      <c r="AU23" s="546">
        <v>2070</v>
      </c>
      <c r="AV23" s="547"/>
      <c r="AW23" s="547"/>
      <c r="AX23" s="548"/>
      <c r="AY23" s="543"/>
      <c r="AZ23" s="544"/>
      <c r="BA23" s="544"/>
      <c r="BB23" s="544"/>
      <c r="BC23" s="544"/>
      <c r="BD23" s="544"/>
      <c r="BE23" s="544"/>
      <c r="BF23" s="544"/>
      <c r="BG23" s="545"/>
      <c r="BH23" s="543"/>
      <c r="BI23" s="544"/>
      <c r="BJ23" s="544"/>
      <c r="BK23" s="544"/>
      <c r="BL23" s="544"/>
      <c r="BM23" s="544"/>
      <c r="BN23" s="544"/>
      <c r="BO23" s="544"/>
      <c r="BP23" s="544"/>
      <c r="BQ23" s="544"/>
      <c r="BR23" s="545"/>
    </row>
    <row r="24" spans="3:70" ht="13.5" customHeight="1">
      <c r="C24" s="575" t="s">
        <v>181</v>
      </c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81">
        <v>2090</v>
      </c>
      <c r="AV24" s="581"/>
      <c r="AW24" s="581"/>
      <c r="AX24" s="581"/>
      <c r="AY24" s="582">
        <f>IF((AY16+AY17)&gt;(AZ22+AY23),AY16+AY17-AZ22-AY23,0)</f>
        <v>4563</v>
      </c>
      <c r="AZ24" s="582"/>
      <c r="BA24" s="582"/>
      <c r="BB24" s="582"/>
      <c r="BC24" s="582"/>
      <c r="BD24" s="582"/>
      <c r="BE24" s="582"/>
      <c r="BF24" s="582"/>
      <c r="BG24" s="582"/>
      <c r="BH24" s="558">
        <f>IF((BH16+BH17)&gt;(BI22+BH23),BH16+BH17-BI22-BH23,0)</f>
        <v>6951</v>
      </c>
      <c r="BI24" s="559"/>
      <c r="BJ24" s="559"/>
      <c r="BK24" s="559"/>
      <c r="BL24" s="559"/>
      <c r="BM24" s="559"/>
      <c r="BN24" s="559"/>
      <c r="BO24" s="559"/>
      <c r="BP24" s="559"/>
      <c r="BQ24" s="559"/>
      <c r="BR24" s="560"/>
    </row>
    <row r="25" spans="3:70" ht="13.5" customHeight="1">
      <c r="C25" s="571" t="s">
        <v>77</v>
      </c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81"/>
      <c r="AV25" s="581"/>
      <c r="AW25" s="581"/>
      <c r="AX25" s="581"/>
      <c r="AY25" s="582"/>
      <c r="AZ25" s="582"/>
      <c r="BA25" s="582"/>
      <c r="BB25" s="582"/>
      <c r="BC25" s="582"/>
      <c r="BD25" s="582"/>
      <c r="BE25" s="582"/>
      <c r="BF25" s="582"/>
      <c r="BG25" s="582"/>
      <c r="BH25" s="561"/>
      <c r="BI25" s="562"/>
      <c r="BJ25" s="562"/>
      <c r="BK25" s="562"/>
      <c r="BL25" s="562"/>
      <c r="BM25" s="562"/>
      <c r="BN25" s="562"/>
      <c r="BO25" s="562"/>
      <c r="BP25" s="562"/>
      <c r="BQ25" s="562"/>
      <c r="BR25" s="563"/>
    </row>
    <row r="26" spans="3:70" ht="13.5" customHeight="1">
      <c r="C26" s="573" t="s">
        <v>78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4">
        <v>2095</v>
      </c>
      <c r="AV26" s="574"/>
      <c r="AW26" s="574"/>
      <c r="AX26" s="574"/>
      <c r="AY26" s="124" t="s">
        <v>179</v>
      </c>
      <c r="AZ26" s="580">
        <f>IF((AZ22+AY23)&gt;(AY16+AY17),AZ22+AY23-AY16-AY17,0)</f>
        <v>0</v>
      </c>
      <c r="BA26" s="580"/>
      <c r="BB26" s="580"/>
      <c r="BC26" s="580"/>
      <c r="BD26" s="580"/>
      <c r="BE26" s="580"/>
      <c r="BF26" s="580"/>
      <c r="BG26" s="125" t="s">
        <v>180</v>
      </c>
      <c r="BH26" s="126" t="s">
        <v>179</v>
      </c>
      <c r="BI26" s="612">
        <f>IF((BI22+BH23)&gt;(BH16+BH17),BI22+BH23-BH16-BH17,0)</f>
        <v>0</v>
      </c>
      <c r="BJ26" s="612"/>
      <c r="BK26" s="612"/>
      <c r="BL26" s="612"/>
      <c r="BM26" s="612"/>
      <c r="BN26" s="612"/>
      <c r="BO26" s="612"/>
      <c r="BP26" s="612"/>
      <c r="BQ26" s="612"/>
      <c r="BR26" s="127" t="s">
        <v>180</v>
      </c>
    </row>
    <row r="27" spans="3:70" ht="13.5" customHeight="1">
      <c r="C27" s="564" t="s">
        <v>182</v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6"/>
      <c r="AU27" s="546">
        <v>2105</v>
      </c>
      <c r="AV27" s="547"/>
      <c r="AW27" s="547"/>
      <c r="AX27" s="547"/>
      <c r="AY27" s="128"/>
      <c r="AZ27" s="644"/>
      <c r="BA27" s="644"/>
      <c r="BB27" s="644"/>
      <c r="BC27" s="644"/>
      <c r="BD27" s="644"/>
      <c r="BE27" s="644"/>
      <c r="BF27" s="644"/>
      <c r="BG27" s="129"/>
      <c r="BH27" s="128"/>
      <c r="BI27" s="579"/>
      <c r="BJ27" s="579"/>
      <c r="BK27" s="579"/>
      <c r="BL27" s="579"/>
      <c r="BM27" s="579"/>
      <c r="BN27" s="579"/>
      <c r="BO27" s="579"/>
      <c r="BP27" s="579"/>
      <c r="BQ27" s="579"/>
      <c r="BR27" s="130"/>
    </row>
    <row r="28" spans="3:70" ht="13.5" customHeight="1">
      <c r="C28" s="564" t="s">
        <v>53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6"/>
      <c r="AU28" s="546">
        <v>2110</v>
      </c>
      <c r="AV28" s="547"/>
      <c r="AW28" s="547"/>
      <c r="AX28" s="547"/>
      <c r="AY28" s="131"/>
      <c r="AZ28" s="645"/>
      <c r="BA28" s="645"/>
      <c r="BB28" s="645"/>
      <c r="BC28" s="645"/>
      <c r="BD28" s="645"/>
      <c r="BE28" s="645"/>
      <c r="BF28" s="645"/>
      <c r="BG28" s="132"/>
      <c r="BH28" s="131"/>
      <c r="BI28" s="568"/>
      <c r="BJ28" s="568"/>
      <c r="BK28" s="568"/>
      <c r="BL28" s="568"/>
      <c r="BM28" s="568"/>
      <c r="BN28" s="568"/>
      <c r="BO28" s="568"/>
      <c r="BP28" s="568"/>
      <c r="BQ28" s="568"/>
      <c r="BR28" s="133"/>
    </row>
    <row r="29" spans="3:70" ht="13.5" customHeight="1">
      <c r="C29" s="564" t="s">
        <v>79</v>
      </c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6"/>
      <c r="AU29" s="546">
        <v>2111</v>
      </c>
      <c r="AV29" s="547"/>
      <c r="AW29" s="547"/>
      <c r="AX29" s="548"/>
      <c r="AY29" s="634"/>
      <c r="AZ29" s="635"/>
      <c r="BA29" s="635"/>
      <c r="BB29" s="635"/>
      <c r="BC29" s="635"/>
      <c r="BD29" s="635"/>
      <c r="BE29" s="635"/>
      <c r="BF29" s="635"/>
      <c r="BG29" s="636"/>
      <c r="BH29" s="631"/>
      <c r="BI29" s="632"/>
      <c r="BJ29" s="632"/>
      <c r="BK29" s="632"/>
      <c r="BL29" s="632"/>
      <c r="BM29" s="632"/>
      <c r="BN29" s="632"/>
      <c r="BO29" s="632"/>
      <c r="BP29" s="632"/>
      <c r="BQ29" s="632"/>
      <c r="BR29" s="633"/>
    </row>
    <row r="30" spans="3:70" ht="13.5" customHeight="1">
      <c r="C30" s="564" t="s">
        <v>80</v>
      </c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6"/>
      <c r="AU30" s="546">
        <v>2112</v>
      </c>
      <c r="AV30" s="547"/>
      <c r="AW30" s="547"/>
      <c r="AX30" s="548"/>
      <c r="AY30" s="646"/>
      <c r="AZ30" s="645"/>
      <c r="BA30" s="645"/>
      <c r="BB30" s="645"/>
      <c r="BC30" s="645"/>
      <c r="BD30" s="645"/>
      <c r="BE30" s="645"/>
      <c r="BF30" s="645"/>
      <c r="BG30" s="647"/>
      <c r="BH30" s="567"/>
      <c r="BI30" s="568"/>
      <c r="BJ30" s="568"/>
      <c r="BK30" s="568"/>
      <c r="BL30" s="568"/>
      <c r="BM30" s="568"/>
      <c r="BN30" s="568"/>
      <c r="BO30" s="568"/>
      <c r="BP30" s="568"/>
      <c r="BQ30" s="568"/>
      <c r="BR30" s="569"/>
    </row>
    <row r="31" spans="3:70" ht="13.5" customHeight="1">
      <c r="C31" s="570" t="s">
        <v>81</v>
      </c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56">
        <v>2120</v>
      </c>
      <c r="AV31" s="556"/>
      <c r="AW31" s="556"/>
      <c r="AX31" s="556"/>
      <c r="AY31" s="556">
        <v>82</v>
      </c>
      <c r="AZ31" s="556"/>
      <c r="BA31" s="556"/>
      <c r="BB31" s="556"/>
      <c r="BC31" s="556"/>
      <c r="BD31" s="556"/>
      <c r="BE31" s="556"/>
      <c r="BF31" s="556"/>
      <c r="BG31" s="556"/>
      <c r="BH31" s="557">
        <v>108</v>
      </c>
      <c r="BI31" s="557"/>
      <c r="BJ31" s="557"/>
      <c r="BK31" s="557"/>
      <c r="BL31" s="557"/>
      <c r="BM31" s="557"/>
      <c r="BN31" s="557"/>
      <c r="BO31" s="557"/>
      <c r="BP31" s="557"/>
      <c r="BQ31" s="557"/>
      <c r="BR31" s="557"/>
    </row>
    <row r="32" spans="3:70" ht="26.25" customHeight="1">
      <c r="C32" s="564" t="s">
        <v>82</v>
      </c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6"/>
      <c r="AU32" s="546">
        <v>2121</v>
      </c>
      <c r="AV32" s="547"/>
      <c r="AW32" s="547"/>
      <c r="AX32" s="548"/>
      <c r="AY32" s="546"/>
      <c r="AZ32" s="547"/>
      <c r="BA32" s="547"/>
      <c r="BB32" s="547"/>
      <c r="BC32" s="547"/>
      <c r="BD32" s="547"/>
      <c r="BE32" s="547"/>
      <c r="BF32" s="547"/>
      <c r="BG32" s="548"/>
      <c r="BH32" s="583"/>
      <c r="BI32" s="584"/>
      <c r="BJ32" s="584"/>
      <c r="BK32" s="584"/>
      <c r="BL32" s="584"/>
      <c r="BM32" s="584"/>
      <c r="BN32" s="584"/>
      <c r="BO32" s="584"/>
      <c r="BP32" s="584"/>
      <c r="BQ32" s="584"/>
      <c r="BR32" s="585"/>
    </row>
    <row r="33" spans="3:70" ht="26.25" customHeight="1">
      <c r="C33" s="564" t="s">
        <v>183</v>
      </c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6"/>
      <c r="AU33" s="546">
        <v>2122</v>
      </c>
      <c r="AV33" s="547"/>
      <c r="AW33" s="547"/>
      <c r="AX33" s="548"/>
      <c r="AY33" s="546"/>
      <c r="AZ33" s="547"/>
      <c r="BA33" s="547"/>
      <c r="BB33" s="547"/>
      <c r="BC33" s="547"/>
      <c r="BD33" s="547"/>
      <c r="BE33" s="547"/>
      <c r="BF33" s="547"/>
      <c r="BG33" s="548"/>
      <c r="BH33" s="583"/>
      <c r="BI33" s="584"/>
      <c r="BJ33" s="584"/>
      <c r="BK33" s="584"/>
      <c r="BL33" s="584"/>
      <c r="BM33" s="584"/>
      <c r="BN33" s="584"/>
      <c r="BO33" s="584"/>
      <c r="BP33" s="584"/>
      <c r="BQ33" s="584"/>
      <c r="BR33" s="585"/>
    </row>
    <row r="34" spans="3:70" ht="12.75">
      <c r="C34" s="564" t="s">
        <v>83</v>
      </c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6"/>
      <c r="AU34" s="546">
        <v>2123</v>
      </c>
      <c r="AV34" s="547"/>
      <c r="AW34" s="547"/>
      <c r="AX34" s="548"/>
      <c r="AY34" s="546"/>
      <c r="AZ34" s="547"/>
      <c r="BA34" s="547"/>
      <c r="BB34" s="547"/>
      <c r="BC34" s="547"/>
      <c r="BD34" s="547"/>
      <c r="BE34" s="547"/>
      <c r="BF34" s="547"/>
      <c r="BG34" s="548"/>
      <c r="BH34" s="583"/>
      <c r="BI34" s="584"/>
      <c r="BJ34" s="584"/>
      <c r="BK34" s="584"/>
      <c r="BL34" s="584"/>
      <c r="BM34" s="584"/>
      <c r="BN34" s="584"/>
      <c r="BO34" s="584"/>
      <c r="BP34" s="584"/>
      <c r="BQ34" s="584"/>
      <c r="BR34" s="585"/>
    </row>
    <row r="35" spans="3:70" ht="13.5" customHeight="1">
      <c r="C35" s="570" t="s">
        <v>54</v>
      </c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56">
        <v>2130</v>
      </c>
      <c r="AV35" s="556"/>
      <c r="AW35" s="556"/>
      <c r="AX35" s="556"/>
      <c r="AY35" s="134" t="s">
        <v>179</v>
      </c>
      <c r="AZ35" s="547">
        <v>2792</v>
      </c>
      <c r="BA35" s="547"/>
      <c r="BB35" s="547"/>
      <c r="BC35" s="547"/>
      <c r="BD35" s="547"/>
      <c r="BE35" s="547"/>
      <c r="BF35" s="547"/>
      <c r="BG35" s="135" t="s">
        <v>180</v>
      </c>
      <c r="BH35" s="122" t="s">
        <v>179</v>
      </c>
      <c r="BI35" s="544">
        <v>3693</v>
      </c>
      <c r="BJ35" s="544"/>
      <c r="BK35" s="544"/>
      <c r="BL35" s="544"/>
      <c r="BM35" s="544"/>
      <c r="BN35" s="544"/>
      <c r="BO35" s="544"/>
      <c r="BP35" s="544"/>
      <c r="BQ35" s="544"/>
      <c r="BR35" s="123" t="s">
        <v>180</v>
      </c>
    </row>
    <row r="36" spans="3:70" ht="13.5" customHeight="1">
      <c r="C36" s="570" t="s">
        <v>3</v>
      </c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56">
        <v>2150</v>
      </c>
      <c r="AV36" s="556"/>
      <c r="AW36" s="556"/>
      <c r="AX36" s="556"/>
      <c r="AY36" s="134" t="s">
        <v>179</v>
      </c>
      <c r="AZ36" s="547">
        <v>1513</v>
      </c>
      <c r="BA36" s="547"/>
      <c r="BB36" s="547"/>
      <c r="BC36" s="547"/>
      <c r="BD36" s="547"/>
      <c r="BE36" s="547"/>
      <c r="BF36" s="547"/>
      <c r="BG36" s="135" t="s">
        <v>180</v>
      </c>
      <c r="BH36" s="122" t="s">
        <v>179</v>
      </c>
      <c r="BI36" s="544">
        <v>1752</v>
      </c>
      <c r="BJ36" s="544"/>
      <c r="BK36" s="544"/>
      <c r="BL36" s="544"/>
      <c r="BM36" s="544"/>
      <c r="BN36" s="544"/>
      <c r="BO36" s="544"/>
      <c r="BP36" s="544"/>
      <c r="BQ36" s="544"/>
      <c r="BR36" s="123" t="s">
        <v>180</v>
      </c>
    </row>
    <row r="37" spans="3:70" ht="13.5" customHeight="1">
      <c r="C37" s="578" t="s">
        <v>4</v>
      </c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56">
        <v>2180</v>
      </c>
      <c r="AV37" s="556"/>
      <c r="AW37" s="556"/>
      <c r="AX37" s="556"/>
      <c r="AY37" s="134" t="s">
        <v>179</v>
      </c>
      <c r="AZ37" s="547">
        <v>2755</v>
      </c>
      <c r="BA37" s="547"/>
      <c r="BB37" s="547"/>
      <c r="BC37" s="547"/>
      <c r="BD37" s="547"/>
      <c r="BE37" s="547"/>
      <c r="BF37" s="547"/>
      <c r="BG37" s="135" t="s">
        <v>180</v>
      </c>
      <c r="BH37" s="122" t="s">
        <v>179</v>
      </c>
      <c r="BI37" s="544">
        <v>1624</v>
      </c>
      <c r="BJ37" s="544"/>
      <c r="BK37" s="544"/>
      <c r="BL37" s="544"/>
      <c r="BM37" s="544"/>
      <c r="BN37" s="544"/>
      <c r="BO37" s="544"/>
      <c r="BP37" s="544"/>
      <c r="BQ37" s="544"/>
      <c r="BR37" s="123" t="s">
        <v>180</v>
      </c>
    </row>
    <row r="38" spans="3:70" ht="27" customHeight="1">
      <c r="C38" s="564" t="s">
        <v>184</v>
      </c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6"/>
      <c r="AU38" s="546">
        <v>2181</v>
      </c>
      <c r="AV38" s="547"/>
      <c r="AW38" s="547"/>
      <c r="AX38" s="548"/>
      <c r="AY38" s="546"/>
      <c r="AZ38" s="547"/>
      <c r="BA38" s="547"/>
      <c r="BB38" s="547"/>
      <c r="BC38" s="547"/>
      <c r="BD38" s="547"/>
      <c r="BE38" s="547"/>
      <c r="BF38" s="547"/>
      <c r="BG38" s="548"/>
      <c r="BH38" s="543"/>
      <c r="BI38" s="544"/>
      <c r="BJ38" s="544"/>
      <c r="BK38" s="544"/>
      <c r="BL38" s="544"/>
      <c r="BM38" s="544"/>
      <c r="BN38" s="544"/>
      <c r="BO38" s="544"/>
      <c r="BP38" s="544"/>
      <c r="BQ38" s="544"/>
      <c r="BR38" s="545"/>
    </row>
    <row r="39" spans="3:70" ht="26.25" customHeight="1">
      <c r="C39" s="564" t="s">
        <v>185</v>
      </c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6"/>
      <c r="AU39" s="546">
        <v>2182</v>
      </c>
      <c r="AV39" s="547"/>
      <c r="AW39" s="547"/>
      <c r="AX39" s="548"/>
      <c r="AY39" s="546"/>
      <c r="AZ39" s="547"/>
      <c r="BA39" s="547"/>
      <c r="BB39" s="547"/>
      <c r="BC39" s="547"/>
      <c r="BD39" s="547"/>
      <c r="BE39" s="547"/>
      <c r="BF39" s="547"/>
      <c r="BG39" s="548"/>
      <c r="BH39" s="543"/>
      <c r="BI39" s="544"/>
      <c r="BJ39" s="544"/>
      <c r="BK39" s="544"/>
      <c r="BL39" s="544"/>
      <c r="BM39" s="544"/>
      <c r="BN39" s="544"/>
      <c r="BO39" s="544"/>
      <c r="BP39" s="544"/>
      <c r="BQ39" s="544"/>
      <c r="BR39" s="545"/>
    </row>
    <row r="40" spans="3:70" ht="13.5" customHeight="1">
      <c r="C40" s="575" t="s">
        <v>55</v>
      </c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6"/>
      <c r="AO40" s="576"/>
      <c r="AP40" s="576"/>
      <c r="AQ40" s="576"/>
      <c r="AR40" s="576"/>
      <c r="AS40" s="576"/>
      <c r="AT40" s="617"/>
      <c r="AU40" s="549">
        <v>2190</v>
      </c>
      <c r="AV40" s="550"/>
      <c r="AW40" s="550"/>
      <c r="AX40" s="551"/>
      <c r="AY40" s="618">
        <f>IF((AY24-AZ26+AY31+AZ27+AZ28-AZ35-AZ36-AZ37)&gt;0,AY24-AZ26+AY31+AZ27+AZ28-AZ35-AZ36-AZ37,0)</f>
        <v>0</v>
      </c>
      <c r="AZ40" s="580"/>
      <c r="BA40" s="580"/>
      <c r="BB40" s="580"/>
      <c r="BC40" s="580"/>
      <c r="BD40" s="580"/>
      <c r="BE40" s="580"/>
      <c r="BF40" s="580"/>
      <c r="BG40" s="619"/>
      <c r="BH40" s="558">
        <f>IF((BH24+BH31+BI27+BI28-BI35-BI36-BI37)&gt;0,BH24+BH31+BI27+BI28-BI35-BI36-BI37,0)</f>
        <v>0</v>
      </c>
      <c r="BI40" s="559"/>
      <c r="BJ40" s="559"/>
      <c r="BK40" s="559"/>
      <c r="BL40" s="559"/>
      <c r="BM40" s="559"/>
      <c r="BN40" s="559"/>
      <c r="BO40" s="559"/>
      <c r="BP40" s="559"/>
      <c r="BQ40" s="559"/>
      <c r="BR40" s="560"/>
    </row>
    <row r="41" spans="3:70" ht="13.5" customHeight="1">
      <c r="C41" s="571" t="s">
        <v>77</v>
      </c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2"/>
      <c r="AG41" s="572"/>
      <c r="AH41" s="572"/>
      <c r="AI41" s="572"/>
      <c r="AJ41" s="572"/>
      <c r="AK41" s="572"/>
      <c r="AL41" s="572"/>
      <c r="AM41" s="572"/>
      <c r="AN41" s="572"/>
      <c r="AO41" s="572"/>
      <c r="AP41" s="572"/>
      <c r="AQ41" s="572"/>
      <c r="AR41" s="572"/>
      <c r="AS41" s="572"/>
      <c r="AT41" s="648"/>
      <c r="AU41" s="552"/>
      <c r="AV41" s="553"/>
      <c r="AW41" s="553"/>
      <c r="AX41" s="554"/>
      <c r="AY41" s="620"/>
      <c r="AZ41" s="621"/>
      <c r="BA41" s="621"/>
      <c r="BB41" s="621"/>
      <c r="BC41" s="621"/>
      <c r="BD41" s="621"/>
      <c r="BE41" s="621"/>
      <c r="BF41" s="621"/>
      <c r="BG41" s="622"/>
      <c r="BH41" s="561"/>
      <c r="BI41" s="562"/>
      <c r="BJ41" s="562"/>
      <c r="BK41" s="562"/>
      <c r="BL41" s="562"/>
      <c r="BM41" s="562"/>
      <c r="BN41" s="562"/>
      <c r="BO41" s="562"/>
      <c r="BP41" s="562"/>
      <c r="BQ41" s="562"/>
      <c r="BR41" s="563"/>
    </row>
    <row r="42" spans="3:70" ht="13.5" customHeight="1">
      <c r="C42" s="573" t="s">
        <v>78</v>
      </c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56">
        <v>2195</v>
      </c>
      <c r="AV42" s="556"/>
      <c r="AW42" s="556"/>
      <c r="AX42" s="556"/>
      <c r="AY42" s="136" t="s">
        <v>179</v>
      </c>
      <c r="AZ42" s="555">
        <f>IF((AY24-AZ26+AY31+AZ27+AZ28-AZ35-AZ36-AZ37)&lt;0,-AY24+AZ26-AY31-AZ27-AZ28+AZ35+AZ36+AZ37,0)</f>
        <v>2415</v>
      </c>
      <c r="BA42" s="555"/>
      <c r="BB42" s="555"/>
      <c r="BC42" s="555"/>
      <c r="BD42" s="555"/>
      <c r="BE42" s="555"/>
      <c r="BF42" s="555"/>
      <c r="BG42" s="137" t="s">
        <v>180</v>
      </c>
      <c r="BH42" s="138" t="s">
        <v>179</v>
      </c>
      <c r="BI42" s="594">
        <f>IF((BH24-BI26+BH31+BI27+BI28-BI35-BI36-BI37)&lt;0,-BH24+BI26-BH31-BI27-BI28+BI35+BI36+BI37,0)</f>
        <v>10</v>
      </c>
      <c r="BJ42" s="594"/>
      <c r="BK42" s="594"/>
      <c r="BL42" s="594"/>
      <c r="BM42" s="594"/>
      <c r="BN42" s="594"/>
      <c r="BO42" s="594"/>
      <c r="BP42" s="594"/>
      <c r="BQ42" s="594"/>
      <c r="BR42" s="139" t="s">
        <v>180</v>
      </c>
    </row>
    <row r="43" spans="3:70" ht="13.5" customHeight="1">
      <c r="C43" s="570" t="s">
        <v>186</v>
      </c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56">
        <v>2200</v>
      </c>
      <c r="AV43" s="556"/>
      <c r="AW43" s="556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7"/>
      <c r="BI43" s="557"/>
      <c r="BJ43" s="557"/>
      <c r="BK43" s="557"/>
      <c r="BL43" s="557"/>
      <c r="BM43" s="557"/>
      <c r="BN43" s="557"/>
      <c r="BO43" s="557"/>
      <c r="BP43" s="557"/>
      <c r="BQ43" s="557"/>
      <c r="BR43" s="557"/>
    </row>
    <row r="44" spans="3:70" ht="13.5" customHeight="1">
      <c r="C44" s="570" t="s">
        <v>56</v>
      </c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56">
        <v>2220</v>
      </c>
      <c r="AV44" s="556"/>
      <c r="AW44" s="556"/>
      <c r="AX44" s="556"/>
      <c r="AY44" s="556"/>
      <c r="AZ44" s="556"/>
      <c r="BA44" s="556"/>
      <c r="BB44" s="556"/>
      <c r="BC44" s="556"/>
      <c r="BD44" s="556"/>
      <c r="BE44" s="556"/>
      <c r="BF44" s="556"/>
      <c r="BG44" s="556"/>
      <c r="BH44" s="557">
        <v>7</v>
      </c>
      <c r="BI44" s="557"/>
      <c r="BJ44" s="557"/>
      <c r="BK44" s="557"/>
      <c r="BL44" s="557"/>
      <c r="BM44" s="557"/>
      <c r="BN44" s="557"/>
      <c r="BO44" s="557"/>
      <c r="BP44" s="557"/>
      <c r="BQ44" s="557"/>
      <c r="BR44" s="557"/>
    </row>
    <row r="45" spans="3:70" ht="13.5" customHeight="1">
      <c r="C45" s="570" t="s">
        <v>5</v>
      </c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56">
        <v>2240</v>
      </c>
      <c r="AV45" s="556"/>
      <c r="AW45" s="556"/>
      <c r="AX45" s="556"/>
      <c r="AY45" s="556"/>
      <c r="AZ45" s="556"/>
      <c r="BA45" s="556"/>
      <c r="BB45" s="556"/>
      <c r="BC45" s="556"/>
      <c r="BD45" s="556"/>
      <c r="BE45" s="556"/>
      <c r="BF45" s="556"/>
      <c r="BG45" s="556"/>
      <c r="BH45" s="557">
        <v>7</v>
      </c>
      <c r="BI45" s="557"/>
      <c r="BJ45" s="557"/>
      <c r="BK45" s="557"/>
      <c r="BL45" s="557"/>
      <c r="BM45" s="557"/>
      <c r="BN45" s="557"/>
      <c r="BO45" s="557"/>
      <c r="BP45" s="557"/>
      <c r="BQ45" s="557"/>
      <c r="BR45" s="557"/>
    </row>
    <row r="46" spans="3:82" ht="13.5" customHeight="1">
      <c r="C46" s="564" t="s">
        <v>187</v>
      </c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6"/>
      <c r="AU46" s="546">
        <v>2241</v>
      </c>
      <c r="AV46" s="547"/>
      <c r="AW46" s="547"/>
      <c r="AX46" s="548"/>
      <c r="AY46" s="546"/>
      <c r="AZ46" s="547"/>
      <c r="BA46" s="547"/>
      <c r="BB46" s="547"/>
      <c r="BC46" s="547"/>
      <c r="BD46" s="547"/>
      <c r="BE46" s="547"/>
      <c r="BF46" s="547"/>
      <c r="BG46" s="548"/>
      <c r="BH46" s="583"/>
      <c r="BI46" s="584"/>
      <c r="BJ46" s="584"/>
      <c r="BK46" s="584"/>
      <c r="BL46" s="584"/>
      <c r="BM46" s="584"/>
      <c r="BN46" s="584"/>
      <c r="BO46" s="584"/>
      <c r="BP46" s="584"/>
      <c r="BQ46" s="584"/>
      <c r="BR46" s="585"/>
      <c r="CA46" s="140"/>
      <c r="CB46" s="140"/>
      <c r="CC46" s="140"/>
      <c r="CD46" s="140"/>
    </row>
    <row r="47" spans="3:70" ht="13.5" customHeight="1">
      <c r="C47" s="570" t="s">
        <v>57</v>
      </c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56">
        <v>2250</v>
      </c>
      <c r="AV47" s="556"/>
      <c r="AW47" s="556"/>
      <c r="AX47" s="556"/>
      <c r="AY47" s="134" t="s">
        <v>179</v>
      </c>
      <c r="AZ47" s="547"/>
      <c r="BA47" s="547"/>
      <c r="BB47" s="547"/>
      <c r="BC47" s="547"/>
      <c r="BD47" s="547"/>
      <c r="BE47" s="547"/>
      <c r="BF47" s="547"/>
      <c r="BG47" s="135" t="s">
        <v>180</v>
      </c>
      <c r="BH47" s="122" t="s">
        <v>179</v>
      </c>
      <c r="BI47" s="544"/>
      <c r="BJ47" s="544"/>
      <c r="BK47" s="544"/>
      <c r="BL47" s="544"/>
      <c r="BM47" s="544"/>
      <c r="BN47" s="544"/>
      <c r="BO47" s="544"/>
      <c r="BP47" s="544"/>
      <c r="BQ47" s="544"/>
      <c r="BR47" s="123" t="s">
        <v>180</v>
      </c>
    </row>
    <row r="48" spans="3:70" ht="13.5" customHeight="1">
      <c r="C48" s="570" t="s">
        <v>58</v>
      </c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56">
        <v>2255</v>
      </c>
      <c r="AV48" s="556"/>
      <c r="AW48" s="556"/>
      <c r="AX48" s="556"/>
      <c r="AY48" s="134" t="s">
        <v>179</v>
      </c>
      <c r="AZ48" s="547"/>
      <c r="BA48" s="547"/>
      <c r="BB48" s="547"/>
      <c r="BC48" s="547"/>
      <c r="BD48" s="547"/>
      <c r="BE48" s="547"/>
      <c r="BF48" s="547"/>
      <c r="BG48" s="135" t="s">
        <v>180</v>
      </c>
      <c r="BH48" s="122" t="s">
        <v>179</v>
      </c>
      <c r="BI48" s="544"/>
      <c r="BJ48" s="544"/>
      <c r="BK48" s="544"/>
      <c r="BL48" s="544"/>
      <c r="BM48" s="544"/>
      <c r="BN48" s="544"/>
      <c r="BO48" s="544"/>
      <c r="BP48" s="544"/>
      <c r="BQ48" s="544"/>
      <c r="BR48" s="123" t="s">
        <v>180</v>
      </c>
    </row>
    <row r="49" spans="3:70" ht="13.5" customHeight="1">
      <c r="C49" s="578" t="s">
        <v>59</v>
      </c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56">
        <v>2270</v>
      </c>
      <c r="AV49" s="556"/>
      <c r="AW49" s="556"/>
      <c r="AX49" s="556"/>
      <c r="AY49" s="134" t="s">
        <v>179</v>
      </c>
      <c r="AZ49" s="547">
        <v>1</v>
      </c>
      <c r="BA49" s="547"/>
      <c r="BB49" s="547"/>
      <c r="BC49" s="547"/>
      <c r="BD49" s="547"/>
      <c r="BE49" s="547"/>
      <c r="BF49" s="547"/>
      <c r="BG49" s="135" t="s">
        <v>180</v>
      </c>
      <c r="BH49" s="122" t="s">
        <v>179</v>
      </c>
      <c r="BI49" s="544"/>
      <c r="BJ49" s="544"/>
      <c r="BK49" s="544"/>
      <c r="BL49" s="544"/>
      <c r="BM49" s="544"/>
      <c r="BN49" s="544"/>
      <c r="BO49" s="544"/>
      <c r="BP49" s="544"/>
      <c r="BQ49" s="544"/>
      <c r="BR49" s="123" t="s">
        <v>180</v>
      </c>
    </row>
    <row r="50" spans="1:82" s="140" customFormat="1" ht="13.5" customHeight="1">
      <c r="A50" s="141"/>
      <c r="B50" s="141"/>
      <c r="C50" s="627" t="s">
        <v>60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  <c r="AE50" s="628"/>
      <c r="AF50" s="628"/>
      <c r="AG50" s="628"/>
      <c r="AH50" s="628"/>
      <c r="AI50" s="628"/>
      <c r="AJ50" s="628"/>
      <c r="AK50" s="628"/>
      <c r="AL50" s="628"/>
      <c r="AM50" s="628"/>
      <c r="AN50" s="628"/>
      <c r="AO50" s="628"/>
      <c r="AP50" s="628"/>
      <c r="AQ50" s="628"/>
      <c r="AR50" s="628"/>
      <c r="AS50" s="628"/>
      <c r="AT50" s="629"/>
      <c r="AU50" s="624">
        <v>2275</v>
      </c>
      <c r="AV50" s="625"/>
      <c r="AW50" s="625"/>
      <c r="AX50" s="626"/>
      <c r="AY50" s="142"/>
      <c r="AZ50" s="630"/>
      <c r="BA50" s="630"/>
      <c r="BB50" s="630"/>
      <c r="BC50" s="630"/>
      <c r="BD50" s="630"/>
      <c r="BE50" s="630"/>
      <c r="BF50" s="630"/>
      <c r="BG50" s="143"/>
      <c r="BH50" s="142"/>
      <c r="BI50" s="630"/>
      <c r="BJ50" s="630"/>
      <c r="BK50" s="630"/>
      <c r="BL50" s="630"/>
      <c r="BM50" s="630"/>
      <c r="BN50" s="630"/>
      <c r="BO50" s="630"/>
      <c r="BP50" s="630"/>
      <c r="BQ50" s="630"/>
      <c r="BR50" s="143"/>
      <c r="BS50" s="141"/>
      <c r="CA50" s="118"/>
      <c r="CB50" s="118"/>
      <c r="CC50" s="118"/>
      <c r="CD50" s="118"/>
    </row>
    <row r="51" spans="3:70" ht="13.5" customHeight="1">
      <c r="C51" s="575" t="s">
        <v>36</v>
      </c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617"/>
      <c r="AU51" s="549">
        <v>2290</v>
      </c>
      <c r="AV51" s="550"/>
      <c r="AW51" s="550"/>
      <c r="AX51" s="551"/>
      <c r="AY51" s="618">
        <f>IF((AY40-AZ42+AY43+AY44+AY45-AZ47-AZ48-AZ49+AZ50)&gt;0,AY40-AZ42+AY43+AY44+AY45-AZ47-AZ48-AZ49+AZ50,0)</f>
        <v>0</v>
      </c>
      <c r="AZ51" s="580"/>
      <c r="BA51" s="580"/>
      <c r="BB51" s="580"/>
      <c r="BC51" s="580"/>
      <c r="BD51" s="580"/>
      <c r="BE51" s="580"/>
      <c r="BF51" s="580"/>
      <c r="BG51" s="619"/>
      <c r="BH51" s="558">
        <f>IF((BH40-BI42+BH43+BH44+BH45-BI47-BI48-BI49+BI50)&gt;0,BH40-BI42+BH43+BH44+BH45-BI47-BI48-BI49+BI50,0)</f>
        <v>4</v>
      </c>
      <c r="BI51" s="559"/>
      <c r="BJ51" s="559"/>
      <c r="BK51" s="559"/>
      <c r="BL51" s="559"/>
      <c r="BM51" s="559"/>
      <c r="BN51" s="559"/>
      <c r="BO51" s="559"/>
      <c r="BP51" s="559"/>
      <c r="BQ51" s="559"/>
      <c r="BR51" s="560"/>
    </row>
    <row r="52" spans="3:70" ht="13.5" customHeight="1">
      <c r="C52" s="571" t="s">
        <v>77</v>
      </c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648"/>
      <c r="AU52" s="552"/>
      <c r="AV52" s="553"/>
      <c r="AW52" s="553"/>
      <c r="AX52" s="554"/>
      <c r="AY52" s="620"/>
      <c r="AZ52" s="621"/>
      <c r="BA52" s="621"/>
      <c r="BB52" s="621"/>
      <c r="BC52" s="621"/>
      <c r="BD52" s="621"/>
      <c r="BE52" s="621"/>
      <c r="BF52" s="621"/>
      <c r="BG52" s="622"/>
      <c r="BH52" s="561"/>
      <c r="BI52" s="562"/>
      <c r="BJ52" s="562"/>
      <c r="BK52" s="562"/>
      <c r="BL52" s="562"/>
      <c r="BM52" s="562"/>
      <c r="BN52" s="562"/>
      <c r="BO52" s="562"/>
      <c r="BP52" s="562"/>
      <c r="BQ52" s="562"/>
      <c r="BR52" s="563"/>
    </row>
    <row r="53" spans="3:70" ht="13.5" customHeight="1">
      <c r="C53" s="573" t="s">
        <v>78</v>
      </c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73"/>
      <c r="AS53" s="573"/>
      <c r="AT53" s="573"/>
      <c r="AU53" s="556">
        <v>2295</v>
      </c>
      <c r="AV53" s="556"/>
      <c r="AW53" s="556"/>
      <c r="AX53" s="556"/>
      <c r="AY53" s="124" t="s">
        <v>179</v>
      </c>
      <c r="AZ53" s="580">
        <f>IF((AY40-AZ42+AY43+AY44+AY45-AZ47-AZ48-AZ49+AZ50)&lt;0,-AY40+AZ42-AY43-AY44-AY45+AZ47+AZ48+AZ49-AZ50,0)</f>
        <v>2416</v>
      </c>
      <c r="BA53" s="580"/>
      <c r="BB53" s="580"/>
      <c r="BC53" s="580"/>
      <c r="BD53" s="580"/>
      <c r="BE53" s="580"/>
      <c r="BF53" s="580"/>
      <c r="BG53" s="125" t="s">
        <v>180</v>
      </c>
      <c r="BH53" s="138" t="s">
        <v>179</v>
      </c>
      <c r="BI53" s="594">
        <f>IF((BH40-BI42+BH43+BH44+BH45-BI47-BI48-BI49+BI50)&lt;0,-BH40+BI42-BH43-BH44-BH45+BI47+BI48+BI49-BI50,0)</f>
        <v>0</v>
      </c>
      <c r="BJ53" s="594"/>
      <c r="BK53" s="594"/>
      <c r="BL53" s="594"/>
      <c r="BM53" s="594"/>
      <c r="BN53" s="594"/>
      <c r="BO53" s="594"/>
      <c r="BP53" s="594"/>
      <c r="BQ53" s="594"/>
      <c r="BR53" s="139" t="s">
        <v>180</v>
      </c>
    </row>
    <row r="54" spans="3:70" ht="13.5" customHeight="1">
      <c r="C54" s="570" t="s">
        <v>37</v>
      </c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56">
        <v>2300</v>
      </c>
      <c r="AV54" s="556"/>
      <c r="AW54" s="556"/>
      <c r="AX54" s="546"/>
      <c r="AY54" s="144"/>
      <c r="AZ54" s="584"/>
      <c r="BA54" s="584"/>
      <c r="BB54" s="584"/>
      <c r="BC54" s="584"/>
      <c r="BD54" s="584"/>
      <c r="BE54" s="584"/>
      <c r="BF54" s="584"/>
      <c r="BG54" s="123"/>
      <c r="BH54" s="144"/>
      <c r="BI54" s="584">
        <v>-1</v>
      </c>
      <c r="BJ54" s="584"/>
      <c r="BK54" s="584"/>
      <c r="BL54" s="584"/>
      <c r="BM54" s="584"/>
      <c r="BN54" s="584"/>
      <c r="BO54" s="584"/>
      <c r="BP54" s="584"/>
      <c r="BQ54" s="584"/>
      <c r="BR54" s="145"/>
    </row>
    <row r="55" spans="3:70" ht="13.5" customHeight="1">
      <c r="C55" s="623" t="s">
        <v>188</v>
      </c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3"/>
      <c r="AM55" s="623"/>
      <c r="AN55" s="623"/>
      <c r="AO55" s="623"/>
      <c r="AP55" s="623"/>
      <c r="AQ55" s="623"/>
      <c r="AR55" s="623"/>
      <c r="AS55" s="623"/>
      <c r="AT55" s="623"/>
      <c r="AU55" s="556">
        <v>2305</v>
      </c>
      <c r="AV55" s="556"/>
      <c r="AW55" s="556"/>
      <c r="AX55" s="556"/>
      <c r="AY55" s="146"/>
      <c r="AZ55" s="584"/>
      <c r="BA55" s="584"/>
      <c r="BB55" s="584"/>
      <c r="BC55" s="584"/>
      <c r="BD55" s="584"/>
      <c r="BE55" s="584"/>
      <c r="BF55" s="584"/>
      <c r="BG55" s="146"/>
      <c r="BH55" s="144"/>
      <c r="BI55" s="584"/>
      <c r="BJ55" s="584"/>
      <c r="BK55" s="584"/>
      <c r="BL55" s="584"/>
      <c r="BM55" s="584"/>
      <c r="BN55" s="584"/>
      <c r="BO55" s="584"/>
      <c r="BP55" s="584"/>
      <c r="BQ55" s="584"/>
      <c r="BR55" s="145"/>
    </row>
    <row r="56" spans="3:70" ht="13.5" customHeight="1">
      <c r="C56" s="575" t="s">
        <v>84</v>
      </c>
      <c r="D56" s="576"/>
      <c r="E56" s="576"/>
      <c r="F56" s="576"/>
      <c r="G56" s="576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6"/>
      <c r="X56" s="576"/>
      <c r="Y56" s="576"/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6"/>
      <c r="AK56" s="576"/>
      <c r="AL56" s="576"/>
      <c r="AM56" s="576"/>
      <c r="AN56" s="576"/>
      <c r="AO56" s="576"/>
      <c r="AP56" s="576"/>
      <c r="AQ56" s="576"/>
      <c r="AR56" s="576"/>
      <c r="AS56" s="576"/>
      <c r="AT56" s="617"/>
      <c r="AU56" s="549">
        <v>2350</v>
      </c>
      <c r="AV56" s="550"/>
      <c r="AW56" s="550"/>
      <c r="AX56" s="551"/>
      <c r="AY56" s="618">
        <f>IF((AY51-AZ53+AZ54+AZ55)&gt;0,AY51-AZ53+AZ54+AZ55,0)</f>
        <v>0</v>
      </c>
      <c r="AZ56" s="580"/>
      <c r="BA56" s="580"/>
      <c r="BB56" s="580"/>
      <c r="BC56" s="580"/>
      <c r="BD56" s="580"/>
      <c r="BE56" s="580"/>
      <c r="BF56" s="580"/>
      <c r="BG56" s="619"/>
      <c r="BH56" s="558">
        <f>IF((BH51-BI53+BI54+BI55)&gt;0,BH51-BI53+BI54+BI55,0)</f>
        <v>3</v>
      </c>
      <c r="BI56" s="559"/>
      <c r="BJ56" s="559"/>
      <c r="BK56" s="559"/>
      <c r="BL56" s="559"/>
      <c r="BM56" s="559"/>
      <c r="BN56" s="559"/>
      <c r="BO56" s="559"/>
      <c r="BP56" s="559"/>
      <c r="BQ56" s="559"/>
      <c r="BR56" s="560"/>
    </row>
    <row r="57" spans="3:70" ht="13.5" customHeight="1">
      <c r="C57" s="571" t="s">
        <v>77</v>
      </c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  <c r="AL57" s="572"/>
      <c r="AM57" s="572"/>
      <c r="AN57" s="572"/>
      <c r="AO57" s="572"/>
      <c r="AP57" s="572"/>
      <c r="AQ57" s="572"/>
      <c r="AR57" s="572"/>
      <c r="AS57" s="572"/>
      <c r="AT57" s="648"/>
      <c r="AU57" s="552"/>
      <c r="AV57" s="553"/>
      <c r="AW57" s="553"/>
      <c r="AX57" s="554"/>
      <c r="AY57" s="620"/>
      <c r="AZ57" s="621"/>
      <c r="BA57" s="621"/>
      <c r="BB57" s="621"/>
      <c r="BC57" s="621"/>
      <c r="BD57" s="621"/>
      <c r="BE57" s="621"/>
      <c r="BF57" s="621"/>
      <c r="BG57" s="622"/>
      <c r="BH57" s="561"/>
      <c r="BI57" s="562"/>
      <c r="BJ57" s="562"/>
      <c r="BK57" s="562"/>
      <c r="BL57" s="562"/>
      <c r="BM57" s="562"/>
      <c r="BN57" s="562"/>
      <c r="BO57" s="562"/>
      <c r="BP57" s="562"/>
      <c r="BQ57" s="562"/>
      <c r="BR57" s="563"/>
    </row>
    <row r="58" spans="3:70" ht="13.5" customHeight="1">
      <c r="C58" s="573" t="s">
        <v>78</v>
      </c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3"/>
      <c r="U58" s="573"/>
      <c r="V58" s="573"/>
      <c r="W58" s="573"/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573"/>
      <c r="AI58" s="573"/>
      <c r="AJ58" s="573"/>
      <c r="AK58" s="573"/>
      <c r="AL58" s="573"/>
      <c r="AM58" s="573"/>
      <c r="AN58" s="573"/>
      <c r="AO58" s="573"/>
      <c r="AP58" s="573"/>
      <c r="AQ58" s="573"/>
      <c r="AR58" s="573"/>
      <c r="AS58" s="573"/>
      <c r="AT58" s="573"/>
      <c r="AU58" s="556">
        <v>2355</v>
      </c>
      <c r="AV58" s="556"/>
      <c r="AW58" s="556"/>
      <c r="AX58" s="556"/>
      <c r="AY58" s="136" t="s">
        <v>179</v>
      </c>
      <c r="AZ58" s="555">
        <f>IF((AY51-AZ53+AZ54+AZ55)&lt;0,ABS(AY51-AZ53+AZ54+AZ55),0)</f>
        <v>2416</v>
      </c>
      <c r="BA58" s="555"/>
      <c r="BB58" s="555"/>
      <c r="BC58" s="555"/>
      <c r="BD58" s="555"/>
      <c r="BE58" s="555"/>
      <c r="BF58" s="555"/>
      <c r="BG58" s="137" t="s">
        <v>180</v>
      </c>
      <c r="BH58" s="138" t="s">
        <v>179</v>
      </c>
      <c r="BI58" s="594">
        <f>IF((BH51-BI53+BI54+BI55)&lt;0,ABS(BH51-BI53+BI54+BI55),0)</f>
        <v>0</v>
      </c>
      <c r="BJ58" s="594"/>
      <c r="BK58" s="594"/>
      <c r="BL58" s="594"/>
      <c r="BM58" s="594"/>
      <c r="BN58" s="594"/>
      <c r="BO58" s="594"/>
      <c r="BP58" s="594"/>
      <c r="BQ58" s="594"/>
      <c r="BR58" s="139" t="s">
        <v>180</v>
      </c>
    </row>
    <row r="60" spans="3:70" ht="12.75">
      <c r="C60" s="587" t="s">
        <v>61</v>
      </c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87"/>
      <c r="AR60" s="587"/>
      <c r="AS60" s="587"/>
      <c r="AT60" s="587"/>
      <c r="AU60" s="587"/>
      <c r="AV60" s="587"/>
      <c r="AW60" s="587"/>
      <c r="AX60" s="587"/>
      <c r="AY60" s="587"/>
      <c r="AZ60" s="587"/>
      <c r="BA60" s="587"/>
      <c r="BB60" s="587"/>
      <c r="BC60" s="587"/>
      <c r="BD60" s="587"/>
      <c r="BE60" s="587"/>
      <c r="BF60" s="587"/>
      <c r="BG60" s="587"/>
      <c r="BH60" s="587"/>
      <c r="BI60" s="587"/>
      <c r="BJ60" s="587"/>
      <c r="BK60" s="587"/>
      <c r="BL60" s="587"/>
      <c r="BM60" s="587"/>
      <c r="BN60" s="587"/>
      <c r="BO60" s="587"/>
      <c r="BP60" s="587"/>
      <c r="BQ60" s="587"/>
      <c r="BR60" s="587"/>
    </row>
    <row r="62" spans="3:70" ht="51" customHeight="1">
      <c r="C62" s="588" t="s">
        <v>50</v>
      </c>
      <c r="D62" s="588"/>
      <c r="E62" s="588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8"/>
      <c r="AB62" s="588"/>
      <c r="AC62" s="588"/>
      <c r="AD62" s="588"/>
      <c r="AE62" s="588"/>
      <c r="AF62" s="588"/>
      <c r="AG62" s="588"/>
      <c r="AH62" s="588"/>
      <c r="AI62" s="588"/>
      <c r="AJ62" s="588"/>
      <c r="AK62" s="588"/>
      <c r="AL62" s="588"/>
      <c r="AM62" s="588"/>
      <c r="AN62" s="588"/>
      <c r="AO62" s="588"/>
      <c r="AP62" s="588"/>
      <c r="AQ62" s="588"/>
      <c r="AR62" s="588"/>
      <c r="AS62" s="588"/>
      <c r="AT62" s="588"/>
      <c r="AU62" s="588" t="s">
        <v>2</v>
      </c>
      <c r="AV62" s="588"/>
      <c r="AW62" s="588"/>
      <c r="AX62" s="588"/>
      <c r="AY62" s="588" t="s">
        <v>175</v>
      </c>
      <c r="AZ62" s="588"/>
      <c r="BA62" s="588"/>
      <c r="BB62" s="588"/>
      <c r="BC62" s="588"/>
      <c r="BD62" s="588"/>
      <c r="BE62" s="588"/>
      <c r="BF62" s="588"/>
      <c r="BG62" s="588"/>
      <c r="BH62" s="588" t="s">
        <v>176</v>
      </c>
      <c r="BI62" s="588"/>
      <c r="BJ62" s="588"/>
      <c r="BK62" s="588"/>
      <c r="BL62" s="588"/>
      <c r="BM62" s="588"/>
      <c r="BN62" s="588"/>
      <c r="BO62" s="588"/>
      <c r="BP62" s="588"/>
      <c r="BQ62" s="588"/>
      <c r="BR62" s="588"/>
    </row>
    <row r="63" spans="3:70" ht="13.5" customHeight="1">
      <c r="C63" s="588">
        <v>1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  <c r="AP63" s="588"/>
      <c r="AQ63" s="588"/>
      <c r="AR63" s="588"/>
      <c r="AS63" s="588"/>
      <c r="AT63" s="588"/>
      <c r="AU63" s="588">
        <v>2</v>
      </c>
      <c r="AV63" s="588"/>
      <c r="AW63" s="588"/>
      <c r="AX63" s="588"/>
      <c r="AY63" s="588">
        <v>3</v>
      </c>
      <c r="AZ63" s="588"/>
      <c r="BA63" s="588"/>
      <c r="BB63" s="588"/>
      <c r="BC63" s="588"/>
      <c r="BD63" s="588"/>
      <c r="BE63" s="588"/>
      <c r="BF63" s="588"/>
      <c r="BG63" s="588"/>
      <c r="BH63" s="588">
        <v>4</v>
      </c>
      <c r="BI63" s="588"/>
      <c r="BJ63" s="588"/>
      <c r="BK63" s="588"/>
      <c r="BL63" s="588"/>
      <c r="BM63" s="588"/>
      <c r="BN63" s="588"/>
      <c r="BO63" s="588"/>
      <c r="BP63" s="588"/>
      <c r="BQ63" s="588"/>
      <c r="BR63" s="588"/>
    </row>
    <row r="64" spans="3:70" ht="13.5" customHeight="1">
      <c r="C64" s="570" t="s">
        <v>38</v>
      </c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0"/>
      <c r="AO64" s="570"/>
      <c r="AP64" s="570"/>
      <c r="AQ64" s="570"/>
      <c r="AR64" s="570"/>
      <c r="AS64" s="570"/>
      <c r="AT64" s="570"/>
      <c r="AU64" s="556">
        <v>2400</v>
      </c>
      <c r="AV64" s="556"/>
      <c r="AW64" s="556"/>
      <c r="AX64" s="556"/>
      <c r="AY64" s="147"/>
      <c r="AZ64" s="547"/>
      <c r="BA64" s="547"/>
      <c r="BB64" s="547"/>
      <c r="BC64" s="547"/>
      <c r="BD64" s="547"/>
      <c r="BE64" s="547"/>
      <c r="BF64" s="547"/>
      <c r="BG64" s="135"/>
      <c r="BH64" s="134"/>
      <c r="BI64" s="547"/>
      <c r="BJ64" s="547"/>
      <c r="BK64" s="547"/>
      <c r="BL64" s="547"/>
      <c r="BM64" s="547"/>
      <c r="BN64" s="547"/>
      <c r="BO64" s="547"/>
      <c r="BP64" s="547"/>
      <c r="BQ64" s="547"/>
      <c r="BR64" s="148"/>
    </row>
    <row r="65" spans="3:70" ht="13.5" customHeight="1">
      <c r="C65" s="570" t="s">
        <v>39</v>
      </c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56">
        <v>2405</v>
      </c>
      <c r="AV65" s="556"/>
      <c r="AW65" s="556"/>
      <c r="AX65" s="556"/>
      <c r="AY65" s="147"/>
      <c r="AZ65" s="547"/>
      <c r="BA65" s="547"/>
      <c r="BB65" s="547"/>
      <c r="BC65" s="547"/>
      <c r="BD65" s="547"/>
      <c r="BE65" s="547"/>
      <c r="BF65" s="547"/>
      <c r="BG65" s="135"/>
      <c r="BH65" s="134"/>
      <c r="BI65" s="547"/>
      <c r="BJ65" s="547"/>
      <c r="BK65" s="547"/>
      <c r="BL65" s="547"/>
      <c r="BM65" s="547"/>
      <c r="BN65" s="547"/>
      <c r="BO65" s="547"/>
      <c r="BP65" s="547"/>
      <c r="BQ65" s="547"/>
      <c r="BR65" s="148"/>
    </row>
    <row r="66" spans="3:70" ht="13.5" customHeight="1">
      <c r="C66" s="570" t="s">
        <v>40</v>
      </c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  <c r="AT66" s="570"/>
      <c r="AU66" s="556">
        <v>2410</v>
      </c>
      <c r="AV66" s="556"/>
      <c r="AW66" s="556"/>
      <c r="AX66" s="556"/>
      <c r="AY66" s="147"/>
      <c r="AZ66" s="547"/>
      <c r="BA66" s="547"/>
      <c r="BB66" s="547"/>
      <c r="BC66" s="547"/>
      <c r="BD66" s="547"/>
      <c r="BE66" s="547"/>
      <c r="BF66" s="547"/>
      <c r="BG66" s="135"/>
      <c r="BH66" s="134"/>
      <c r="BI66" s="547"/>
      <c r="BJ66" s="547"/>
      <c r="BK66" s="547"/>
      <c r="BL66" s="547"/>
      <c r="BM66" s="547"/>
      <c r="BN66" s="547"/>
      <c r="BO66" s="547"/>
      <c r="BP66" s="547"/>
      <c r="BQ66" s="547"/>
      <c r="BR66" s="148"/>
    </row>
    <row r="67" spans="3:70" ht="13.5" customHeight="1">
      <c r="C67" s="570" t="s">
        <v>41</v>
      </c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0"/>
      <c r="AQ67" s="570"/>
      <c r="AR67" s="570"/>
      <c r="AS67" s="570"/>
      <c r="AT67" s="570"/>
      <c r="AU67" s="556">
        <v>2415</v>
      </c>
      <c r="AV67" s="556"/>
      <c r="AW67" s="556"/>
      <c r="AX67" s="556"/>
      <c r="AY67" s="147"/>
      <c r="AZ67" s="547"/>
      <c r="BA67" s="547"/>
      <c r="BB67" s="547"/>
      <c r="BC67" s="547"/>
      <c r="BD67" s="547"/>
      <c r="BE67" s="547"/>
      <c r="BF67" s="547"/>
      <c r="BG67" s="135"/>
      <c r="BH67" s="134"/>
      <c r="BI67" s="547"/>
      <c r="BJ67" s="547"/>
      <c r="BK67" s="547"/>
      <c r="BL67" s="547"/>
      <c r="BM67" s="547"/>
      <c r="BN67" s="547"/>
      <c r="BO67" s="547"/>
      <c r="BP67" s="547"/>
      <c r="BQ67" s="547"/>
      <c r="BR67" s="148"/>
    </row>
    <row r="68" spans="3:70" ht="13.5" customHeight="1">
      <c r="C68" s="570" t="s">
        <v>42</v>
      </c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56">
        <v>2445</v>
      </c>
      <c r="AV68" s="556"/>
      <c r="AW68" s="556"/>
      <c r="AX68" s="556"/>
      <c r="AY68" s="147"/>
      <c r="AZ68" s="547"/>
      <c r="BA68" s="547"/>
      <c r="BB68" s="547"/>
      <c r="BC68" s="547"/>
      <c r="BD68" s="547"/>
      <c r="BE68" s="547"/>
      <c r="BF68" s="547"/>
      <c r="BG68" s="135"/>
      <c r="BH68" s="134"/>
      <c r="BI68" s="547"/>
      <c r="BJ68" s="547"/>
      <c r="BK68" s="547"/>
      <c r="BL68" s="547"/>
      <c r="BM68" s="547"/>
      <c r="BN68" s="547"/>
      <c r="BO68" s="547"/>
      <c r="BP68" s="547"/>
      <c r="BQ68" s="547"/>
      <c r="BR68" s="148"/>
    </row>
    <row r="69" spans="3:70" ht="13.5" customHeight="1">
      <c r="C69" s="614" t="s">
        <v>43</v>
      </c>
      <c r="D69" s="614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  <c r="AT69" s="614"/>
      <c r="AU69" s="616">
        <v>2450</v>
      </c>
      <c r="AV69" s="616"/>
      <c r="AW69" s="616"/>
      <c r="AX69" s="616"/>
      <c r="AY69" s="149"/>
      <c r="AZ69" s="555">
        <f>SUM(AZ64:BF68)</f>
        <v>0</v>
      </c>
      <c r="BA69" s="555"/>
      <c r="BB69" s="555"/>
      <c r="BC69" s="555"/>
      <c r="BD69" s="555"/>
      <c r="BE69" s="555"/>
      <c r="BF69" s="555"/>
      <c r="BG69" s="137"/>
      <c r="BH69" s="136"/>
      <c r="BI69" s="555">
        <f>SUM(BH64:BR68)</f>
        <v>0</v>
      </c>
      <c r="BJ69" s="555"/>
      <c r="BK69" s="555"/>
      <c r="BL69" s="555"/>
      <c r="BM69" s="555"/>
      <c r="BN69" s="555"/>
      <c r="BO69" s="555"/>
      <c r="BP69" s="555"/>
      <c r="BQ69" s="555"/>
      <c r="BR69" s="150"/>
    </row>
    <row r="70" spans="3:70" ht="13.5" customHeight="1">
      <c r="C70" s="570" t="s">
        <v>62</v>
      </c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56">
        <v>2455</v>
      </c>
      <c r="AV70" s="556"/>
      <c r="AW70" s="556"/>
      <c r="AX70" s="556"/>
      <c r="AY70" s="147"/>
      <c r="AZ70" s="547"/>
      <c r="BA70" s="547"/>
      <c r="BB70" s="547"/>
      <c r="BC70" s="547"/>
      <c r="BD70" s="547"/>
      <c r="BE70" s="547"/>
      <c r="BF70" s="547"/>
      <c r="BG70" s="135"/>
      <c r="BH70" s="134"/>
      <c r="BI70" s="547"/>
      <c r="BJ70" s="547"/>
      <c r="BK70" s="547"/>
      <c r="BL70" s="547"/>
      <c r="BM70" s="547"/>
      <c r="BN70" s="547"/>
      <c r="BO70" s="547"/>
      <c r="BP70" s="547"/>
      <c r="BQ70" s="547"/>
      <c r="BR70" s="148"/>
    </row>
    <row r="71" spans="3:70" ht="13.5" customHeight="1">
      <c r="C71" s="614" t="s">
        <v>44</v>
      </c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14"/>
      <c r="AP71" s="614"/>
      <c r="AQ71" s="614"/>
      <c r="AR71" s="614"/>
      <c r="AS71" s="614"/>
      <c r="AT71" s="614"/>
      <c r="AU71" s="616">
        <v>2460</v>
      </c>
      <c r="AV71" s="616"/>
      <c r="AW71" s="616"/>
      <c r="AX71" s="616"/>
      <c r="AY71" s="149"/>
      <c r="AZ71" s="555">
        <f>AZ69+AZ70</f>
        <v>0</v>
      </c>
      <c r="BA71" s="555"/>
      <c r="BB71" s="555"/>
      <c r="BC71" s="555"/>
      <c r="BD71" s="555"/>
      <c r="BE71" s="555"/>
      <c r="BF71" s="555"/>
      <c r="BG71" s="137"/>
      <c r="BH71" s="136"/>
      <c r="BI71" s="555">
        <f>BI69+BI70</f>
        <v>0</v>
      </c>
      <c r="BJ71" s="555"/>
      <c r="BK71" s="555"/>
      <c r="BL71" s="555"/>
      <c r="BM71" s="555"/>
      <c r="BN71" s="555"/>
      <c r="BO71" s="555"/>
      <c r="BP71" s="555"/>
      <c r="BQ71" s="555"/>
      <c r="BR71" s="150"/>
    </row>
    <row r="72" spans="3:70" ht="13.5" customHeight="1">
      <c r="C72" s="614" t="s">
        <v>45</v>
      </c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4"/>
      <c r="AO72" s="614"/>
      <c r="AP72" s="614"/>
      <c r="AQ72" s="614"/>
      <c r="AR72" s="614"/>
      <c r="AS72" s="614"/>
      <c r="AT72" s="614"/>
      <c r="AU72" s="616">
        <v>2465</v>
      </c>
      <c r="AV72" s="616"/>
      <c r="AW72" s="616"/>
      <c r="AX72" s="616"/>
      <c r="AY72" s="149"/>
      <c r="AZ72" s="555">
        <f>AZ71+AY56-AZ58</f>
        <v>-2416</v>
      </c>
      <c r="BA72" s="555"/>
      <c r="BB72" s="555"/>
      <c r="BC72" s="555"/>
      <c r="BD72" s="555"/>
      <c r="BE72" s="555"/>
      <c r="BF72" s="555"/>
      <c r="BG72" s="137"/>
      <c r="BH72" s="136">
        <f>BH71+BH56-BI58</f>
        <v>3</v>
      </c>
      <c r="BI72" s="555">
        <f>BI71+BH56-BI58</f>
        <v>3</v>
      </c>
      <c r="BJ72" s="555"/>
      <c r="BK72" s="555"/>
      <c r="BL72" s="555"/>
      <c r="BM72" s="555"/>
      <c r="BN72" s="555"/>
      <c r="BO72" s="555"/>
      <c r="BP72" s="555"/>
      <c r="BQ72" s="555"/>
      <c r="BR72" s="150"/>
    </row>
    <row r="74" spans="3:70" ht="12.75">
      <c r="C74" s="587" t="s">
        <v>46</v>
      </c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  <c r="AP74" s="587"/>
      <c r="AQ74" s="587"/>
      <c r="AR74" s="587"/>
      <c r="AS74" s="587"/>
      <c r="AT74" s="587"/>
      <c r="AU74" s="587"/>
      <c r="AV74" s="587"/>
      <c r="AW74" s="587"/>
      <c r="AX74" s="587"/>
      <c r="AY74" s="587"/>
      <c r="AZ74" s="587"/>
      <c r="BA74" s="587"/>
      <c r="BB74" s="587"/>
      <c r="BC74" s="587"/>
      <c r="BD74" s="587"/>
      <c r="BE74" s="587"/>
      <c r="BF74" s="587"/>
      <c r="BG74" s="587"/>
      <c r="BH74" s="587"/>
      <c r="BI74" s="587"/>
      <c r="BJ74" s="587"/>
      <c r="BK74" s="587"/>
      <c r="BL74" s="587"/>
      <c r="BM74" s="587"/>
      <c r="BN74" s="587"/>
      <c r="BO74" s="587"/>
      <c r="BP74" s="587"/>
      <c r="BQ74" s="587"/>
      <c r="BR74" s="587"/>
    </row>
    <row r="76" spans="3:70" ht="51.75" customHeight="1">
      <c r="C76" s="588" t="s">
        <v>85</v>
      </c>
      <c r="D76" s="588"/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  <c r="AP76" s="588"/>
      <c r="AQ76" s="588"/>
      <c r="AR76" s="588"/>
      <c r="AS76" s="588"/>
      <c r="AT76" s="588"/>
      <c r="AU76" s="588" t="s">
        <v>2</v>
      </c>
      <c r="AV76" s="588"/>
      <c r="AW76" s="588"/>
      <c r="AX76" s="588"/>
      <c r="AY76" s="556" t="s">
        <v>175</v>
      </c>
      <c r="AZ76" s="556"/>
      <c r="BA76" s="556"/>
      <c r="BB76" s="556"/>
      <c r="BC76" s="556"/>
      <c r="BD76" s="556"/>
      <c r="BE76" s="556"/>
      <c r="BF76" s="556"/>
      <c r="BG76" s="556"/>
      <c r="BH76" s="556" t="s">
        <v>176</v>
      </c>
      <c r="BI76" s="556"/>
      <c r="BJ76" s="556"/>
      <c r="BK76" s="556"/>
      <c r="BL76" s="556"/>
      <c r="BM76" s="556"/>
      <c r="BN76" s="556"/>
      <c r="BO76" s="556"/>
      <c r="BP76" s="556"/>
      <c r="BQ76" s="556"/>
      <c r="BR76" s="556"/>
    </row>
    <row r="77" spans="3:70" ht="13.5" customHeight="1">
      <c r="C77" s="588">
        <v>1</v>
      </c>
      <c r="D77" s="588"/>
      <c r="E77" s="588"/>
      <c r="F77" s="588"/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8"/>
      <c r="AC77" s="588"/>
      <c r="AD77" s="588"/>
      <c r="AE77" s="588"/>
      <c r="AF77" s="588"/>
      <c r="AG77" s="588"/>
      <c r="AH77" s="588"/>
      <c r="AI77" s="588"/>
      <c r="AJ77" s="588"/>
      <c r="AK77" s="588"/>
      <c r="AL77" s="588"/>
      <c r="AM77" s="588"/>
      <c r="AN77" s="588"/>
      <c r="AO77" s="588"/>
      <c r="AP77" s="588"/>
      <c r="AQ77" s="588"/>
      <c r="AR77" s="588"/>
      <c r="AS77" s="588"/>
      <c r="AT77" s="588"/>
      <c r="AU77" s="588">
        <v>2</v>
      </c>
      <c r="AV77" s="588"/>
      <c r="AW77" s="588"/>
      <c r="AX77" s="588"/>
      <c r="AY77" s="556">
        <v>3</v>
      </c>
      <c r="AZ77" s="556"/>
      <c r="BA77" s="556"/>
      <c r="BB77" s="556"/>
      <c r="BC77" s="556"/>
      <c r="BD77" s="556"/>
      <c r="BE77" s="556"/>
      <c r="BF77" s="556"/>
      <c r="BG77" s="556"/>
      <c r="BH77" s="556">
        <v>4</v>
      </c>
      <c r="BI77" s="556"/>
      <c r="BJ77" s="556"/>
      <c r="BK77" s="556"/>
      <c r="BL77" s="556"/>
      <c r="BM77" s="556"/>
      <c r="BN77" s="556"/>
      <c r="BO77" s="556"/>
      <c r="BP77" s="556"/>
      <c r="BQ77" s="556"/>
      <c r="BR77" s="556"/>
    </row>
    <row r="78" spans="3:70" ht="13.5" customHeight="1">
      <c r="C78" s="570" t="s">
        <v>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88">
        <v>2500</v>
      </c>
      <c r="AV78" s="588"/>
      <c r="AW78" s="588"/>
      <c r="AX78" s="588"/>
      <c r="AY78" s="557">
        <v>1764</v>
      </c>
      <c r="AZ78" s="557"/>
      <c r="BA78" s="557"/>
      <c r="BB78" s="557"/>
      <c r="BC78" s="557"/>
      <c r="BD78" s="557"/>
      <c r="BE78" s="557"/>
      <c r="BF78" s="557"/>
      <c r="BG78" s="557"/>
      <c r="BH78" s="586">
        <v>2602</v>
      </c>
      <c r="BI78" s="586"/>
      <c r="BJ78" s="586"/>
      <c r="BK78" s="586"/>
      <c r="BL78" s="586"/>
      <c r="BM78" s="586"/>
      <c r="BN78" s="586"/>
      <c r="BO78" s="586"/>
      <c r="BP78" s="586"/>
      <c r="BQ78" s="586"/>
      <c r="BR78" s="586"/>
    </row>
    <row r="79" spans="3:70" ht="13.5" customHeight="1">
      <c r="C79" s="570" t="s">
        <v>7</v>
      </c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570"/>
      <c r="AR79" s="570"/>
      <c r="AS79" s="570"/>
      <c r="AT79" s="570"/>
      <c r="AU79" s="588">
        <v>2505</v>
      </c>
      <c r="AV79" s="588"/>
      <c r="AW79" s="588"/>
      <c r="AX79" s="588"/>
      <c r="AY79" s="557">
        <v>4375</v>
      </c>
      <c r="AZ79" s="557"/>
      <c r="BA79" s="557"/>
      <c r="BB79" s="557"/>
      <c r="BC79" s="557"/>
      <c r="BD79" s="557"/>
      <c r="BE79" s="557"/>
      <c r="BF79" s="557"/>
      <c r="BG79" s="557"/>
      <c r="BH79" s="586">
        <v>5881</v>
      </c>
      <c r="BI79" s="586"/>
      <c r="BJ79" s="586"/>
      <c r="BK79" s="586"/>
      <c r="BL79" s="586"/>
      <c r="BM79" s="586"/>
      <c r="BN79" s="586"/>
      <c r="BO79" s="586"/>
      <c r="BP79" s="586"/>
      <c r="BQ79" s="586"/>
      <c r="BR79" s="586"/>
    </row>
    <row r="80" spans="3:70" ht="13.5" customHeight="1">
      <c r="C80" s="570" t="s">
        <v>8</v>
      </c>
      <c r="D80" s="570"/>
      <c r="E80" s="570"/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0"/>
      <c r="AK80" s="570"/>
      <c r="AL80" s="570"/>
      <c r="AM80" s="570"/>
      <c r="AN80" s="570"/>
      <c r="AO80" s="570"/>
      <c r="AP80" s="570"/>
      <c r="AQ80" s="570"/>
      <c r="AR80" s="570"/>
      <c r="AS80" s="570"/>
      <c r="AT80" s="570"/>
      <c r="AU80" s="588">
        <v>2510</v>
      </c>
      <c r="AV80" s="588"/>
      <c r="AW80" s="588"/>
      <c r="AX80" s="588"/>
      <c r="AY80" s="557">
        <v>962</v>
      </c>
      <c r="AZ80" s="557"/>
      <c r="BA80" s="557"/>
      <c r="BB80" s="557"/>
      <c r="BC80" s="557"/>
      <c r="BD80" s="557"/>
      <c r="BE80" s="557"/>
      <c r="BF80" s="557"/>
      <c r="BG80" s="557"/>
      <c r="BH80" s="586">
        <v>1219</v>
      </c>
      <c r="BI80" s="586"/>
      <c r="BJ80" s="586"/>
      <c r="BK80" s="586"/>
      <c r="BL80" s="586"/>
      <c r="BM80" s="586"/>
      <c r="BN80" s="586"/>
      <c r="BO80" s="586"/>
      <c r="BP80" s="586"/>
      <c r="BQ80" s="586"/>
      <c r="BR80" s="586"/>
    </row>
    <row r="81" spans="3:70" ht="13.5" customHeight="1">
      <c r="C81" s="570" t="s">
        <v>9</v>
      </c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88">
        <v>2515</v>
      </c>
      <c r="AV81" s="588"/>
      <c r="AW81" s="588"/>
      <c r="AX81" s="588"/>
      <c r="AY81" s="557">
        <v>316</v>
      </c>
      <c r="AZ81" s="557"/>
      <c r="BA81" s="557"/>
      <c r="BB81" s="557"/>
      <c r="BC81" s="557"/>
      <c r="BD81" s="557"/>
      <c r="BE81" s="557"/>
      <c r="BF81" s="557"/>
      <c r="BG81" s="557"/>
      <c r="BH81" s="586">
        <v>411</v>
      </c>
      <c r="BI81" s="586"/>
      <c r="BJ81" s="586"/>
      <c r="BK81" s="586"/>
      <c r="BL81" s="586"/>
      <c r="BM81" s="586"/>
      <c r="BN81" s="586"/>
      <c r="BO81" s="586"/>
      <c r="BP81" s="586"/>
      <c r="BQ81" s="586"/>
      <c r="BR81" s="586"/>
    </row>
    <row r="82" spans="3:70" ht="13.5" customHeight="1">
      <c r="C82" s="570" t="s">
        <v>4</v>
      </c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0"/>
      <c r="AI82" s="570"/>
      <c r="AJ82" s="570"/>
      <c r="AK82" s="570"/>
      <c r="AL82" s="570"/>
      <c r="AM82" s="570"/>
      <c r="AN82" s="570"/>
      <c r="AO82" s="570"/>
      <c r="AP82" s="570"/>
      <c r="AQ82" s="570"/>
      <c r="AR82" s="570"/>
      <c r="AS82" s="570"/>
      <c r="AT82" s="570"/>
      <c r="AU82" s="588">
        <v>2520</v>
      </c>
      <c r="AV82" s="588"/>
      <c r="AW82" s="588"/>
      <c r="AX82" s="588"/>
      <c r="AY82" s="557">
        <v>4091</v>
      </c>
      <c r="AZ82" s="557"/>
      <c r="BA82" s="557"/>
      <c r="BB82" s="557"/>
      <c r="BC82" s="557"/>
      <c r="BD82" s="557"/>
      <c r="BE82" s="557"/>
      <c r="BF82" s="557"/>
      <c r="BG82" s="557"/>
      <c r="BH82" s="586">
        <v>3367</v>
      </c>
      <c r="BI82" s="586"/>
      <c r="BJ82" s="586"/>
      <c r="BK82" s="586"/>
      <c r="BL82" s="586"/>
      <c r="BM82" s="586"/>
      <c r="BN82" s="586"/>
      <c r="BO82" s="586"/>
      <c r="BP82" s="586"/>
      <c r="BQ82" s="586"/>
      <c r="BR82" s="586"/>
    </row>
    <row r="83" spans="3:70" ht="13.5" customHeight="1">
      <c r="C83" s="614" t="s">
        <v>10</v>
      </c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  <c r="AO83" s="614"/>
      <c r="AP83" s="614"/>
      <c r="AQ83" s="614"/>
      <c r="AR83" s="614"/>
      <c r="AS83" s="614"/>
      <c r="AT83" s="614"/>
      <c r="AU83" s="615">
        <v>2550</v>
      </c>
      <c r="AV83" s="615"/>
      <c r="AW83" s="615"/>
      <c r="AX83" s="615"/>
      <c r="AY83" s="589">
        <f>SUM(AY78:BG82)</f>
        <v>11508</v>
      </c>
      <c r="AZ83" s="590"/>
      <c r="BA83" s="590"/>
      <c r="BB83" s="590"/>
      <c r="BC83" s="590"/>
      <c r="BD83" s="590"/>
      <c r="BE83" s="590"/>
      <c r="BF83" s="590"/>
      <c r="BG83" s="591"/>
      <c r="BH83" s="582">
        <f>SUM(BH78:BR82)</f>
        <v>13480</v>
      </c>
      <c r="BI83" s="582"/>
      <c r="BJ83" s="582"/>
      <c r="BK83" s="582"/>
      <c r="BL83" s="582"/>
      <c r="BM83" s="582"/>
      <c r="BN83" s="582"/>
      <c r="BO83" s="582"/>
      <c r="BP83" s="582"/>
      <c r="BQ83" s="582"/>
      <c r="BR83" s="582"/>
    </row>
    <row r="85" spans="3:70" ht="12.75">
      <c r="C85" s="587" t="s">
        <v>189</v>
      </c>
      <c r="D85" s="587"/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7"/>
      <c r="P85" s="587"/>
      <c r="Q85" s="587"/>
      <c r="R85" s="587"/>
      <c r="S85" s="587"/>
      <c r="T85" s="587"/>
      <c r="U85" s="587"/>
      <c r="V85" s="587"/>
      <c r="W85" s="587"/>
      <c r="X85" s="587"/>
      <c r="Y85" s="587"/>
      <c r="Z85" s="587"/>
      <c r="AA85" s="587"/>
      <c r="AB85" s="587"/>
      <c r="AC85" s="587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  <c r="AP85" s="587"/>
      <c r="AQ85" s="587"/>
      <c r="AR85" s="587"/>
      <c r="AS85" s="587"/>
      <c r="AT85" s="587"/>
      <c r="AU85" s="587"/>
      <c r="AV85" s="587"/>
      <c r="AW85" s="587"/>
      <c r="AX85" s="587"/>
      <c r="AY85" s="587"/>
      <c r="AZ85" s="587"/>
      <c r="BA85" s="587"/>
      <c r="BB85" s="587"/>
      <c r="BC85" s="587"/>
      <c r="BD85" s="587"/>
      <c r="BE85" s="587"/>
      <c r="BF85" s="587"/>
      <c r="BG85" s="587"/>
      <c r="BH85" s="587"/>
      <c r="BI85" s="587"/>
      <c r="BJ85" s="587"/>
      <c r="BK85" s="587"/>
      <c r="BL85" s="587"/>
      <c r="BM85" s="587"/>
      <c r="BN85" s="587"/>
      <c r="BO85" s="587"/>
      <c r="BP85" s="587"/>
      <c r="BQ85" s="587"/>
      <c r="BR85" s="587"/>
    </row>
    <row r="87" spans="3:70" ht="53.25" customHeight="1">
      <c r="C87" s="556" t="s">
        <v>85</v>
      </c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  <c r="V87" s="556"/>
      <c r="W87" s="556"/>
      <c r="X87" s="556"/>
      <c r="Y87" s="556"/>
      <c r="Z87" s="556"/>
      <c r="AA87" s="556"/>
      <c r="AB87" s="556"/>
      <c r="AC87" s="556"/>
      <c r="AD87" s="556"/>
      <c r="AE87" s="556"/>
      <c r="AF87" s="556"/>
      <c r="AG87" s="556"/>
      <c r="AH87" s="556"/>
      <c r="AI87" s="556"/>
      <c r="AJ87" s="556"/>
      <c r="AK87" s="556"/>
      <c r="AL87" s="556"/>
      <c r="AM87" s="556"/>
      <c r="AN87" s="556"/>
      <c r="AO87" s="556"/>
      <c r="AP87" s="556"/>
      <c r="AQ87" s="556"/>
      <c r="AR87" s="556"/>
      <c r="AS87" s="556"/>
      <c r="AT87" s="556"/>
      <c r="AU87" s="556" t="s">
        <v>2</v>
      </c>
      <c r="AV87" s="556"/>
      <c r="AW87" s="556"/>
      <c r="AX87" s="556"/>
      <c r="AY87" s="556" t="s">
        <v>175</v>
      </c>
      <c r="AZ87" s="556"/>
      <c r="BA87" s="556"/>
      <c r="BB87" s="556"/>
      <c r="BC87" s="556"/>
      <c r="BD87" s="556"/>
      <c r="BE87" s="556"/>
      <c r="BF87" s="556"/>
      <c r="BG87" s="556"/>
      <c r="BH87" s="556" t="s">
        <v>176</v>
      </c>
      <c r="BI87" s="556"/>
      <c r="BJ87" s="556"/>
      <c r="BK87" s="556"/>
      <c r="BL87" s="556"/>
      <c r="BM87" s="556"/>
      <c r="BN87" s="556"/>
      <c r="BO87" s="556"/>
      <c r="BP87" s="556"/>
      <c r="BQ87" s="556"/>
      <c r="BR87" s="556"/>
    </row>
    <row r="88" spans="3:70" ht="13.5" customHeight="1">
      <c r="C88" s="556">
        <v>1</v>
      </c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6"/>
      <c r="AA88" s="556"/>
      <c r="AB88" s="556"/>
      <c r="AC88" s="556"/>
      <c r="AD88" s="556"/>
      <c r="AE88" s="556"/>
      <c r="AF88" s="556"/>
      <c r="AG88" s="556"/>
      <c r="AH88" s="556"/>
      <c r="AI88" s="556"/>
      <c r="AJ88" s="556"/>
      <c r="AK88" s="556"/>
      <c r="AL88" s="556"/>
      <c r="AM88" s="556"/>
      <c r="AN88" s="556"/>
      <c r="AO88" s="556"/>
      <c r="AP88" s="556"/>
      <c r="AQ88" s="556"/>
      <c r="AR88" s="556"/>
      <c r="AS88" s="556"/>
      <c r="AT88" s="556"/>
      <c r="AU88" s="556">
        <v>2</v>
      </c>
      <c r="AV88" s="556"/>
      <c r="AW88" s="556"/>
      <c r="AX88" s="556"/>
      <c r="AY88" s="556">
        <v>3</v>
      </c>
      <c r="AZ88" s="556"/>
      <c r="BA88" s="556"/>
      <c r="BB88" s="556"/>
      <c r="BC88" s="556"/>
      <c r="BD88" s="556"/>
      <c r="BE88" s="556"/>
      <c r="BF88" s="556"/>
      <c r="BG88" s="556"/>
      <c r="BH88" s="556">
        <v>4</v>
      </c>
      <c r="BI88" s="556"/>
      <c r="BJ88" s="556"/>
      <c r="BK88" s="556"/>
      <c r="BL88" s="556"/>
      <c r="BM88" s="556"/>
      <c r="BN88" s="556"/>
      <c r="BO88" s="556"/>
      <c r="BP88" s="556"/>
      <c r="BQ88" s="556"/>
      <c r="BR88" s="556"/>
    </row>
    <row r="89" spans="3:70" ht="13.5" customHeight="1">
      <c r="C89" s="613" t="s">
        <v>63</v>
      </c>
      <c r="D89" s="613"/>
      <c r="E89" s="613"/>
      <c r="F89" s="613"/>
      <c r="G89" s="613"/>
      <c r="H89" s="613"/>
      <c r="I89" s="613"/>
      <c r="J89" s="613"/>
      <c r="K89" s="613"/>
      <c r="L89" s="613"/>
      <c r="M89" s="613"/>
      <c r="N89" s="613"/>
      <c r="O89" s="613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13"/>
      <c r="AG89" s="613"/>
      <c r="AH89" s="613"/>
      <c r="AI89" s="613"/>
      <c r="AJ89" s="613"/>
      <c r="AK89" s="613"/>
      <c r="AL89" s="613"/>
      <c r="AM89" s="613"/>
      <c r="AN89" s="613"/>
      <c r="AO89" s="613"/>
      <c r="AP89" s="613"/>
      <c r="AQ89" s="613"/>
      <c r="AR89" s="613"/>
      <c r="AS89" s="613"/>
      <c r="AT89" s="613"/>
      <c r="AU89" s="556">
        <v>2600</v>
      </c>
      <c r="AV89" s="556"/>
      <c r="AW89" s="556"/>
      <c r="AX89" s="556"/>
      <c r="AY89" s="556"/>
      <c r="AZ89" s="556"/>
      <c r="BA89" s="556"/>
      <c r="BB89" s="556"/>
      <c r="BC89" s="556"/>
      <c r="BD89" s="556"/>
      <c r="BE89" s="556"/>
      <c r="BF89" s="556"/>
      <c r="BG89" s="556"/>
      <c r="BH89" s="556"/>
      <c r="BI89" s="556"/>
      <c r="BJ89" s="556"/>
      <c r="BK89" s="556"/>
      <c r="BL89" s="556"/>
      <c r="BM89" s="556"/>
      <c r="BN89" s="556"/>
      <c r="BO89" s="556"/>
      <c r="BP89" s="556"/>
      <c r="BQ89" s="556"/>
      <c r="BR89" s="556"/>
    </row>
    <row r="90" spans="3:70" ht="13.5" customHeight="1">
      <c r="C90" s="613" t="s">
        <v>64</v>
      </c>
      <c r="D90" s="613"/>
      <c r="E90" s="613"/>
      <c r="F90" s="613"/>
      <c r="G90" s="613"/>
      <c r="H90" s="613"/>
      <c r="I90" s="613"/>
      <c r="J90" s="613"/>
      <c r="K90" s="613"/>
      <c r="L90" s="613"/>
      <c r="M90" s="613"/>
      <c r="N90" s="613"/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3"/>
      <c r="AD90" s="613"/>
      <c r="AE90" s="613"/>
      <c r="AF90" s="613"/>
      <c r="AG90" s="613"/>
      <c r="AH90" s="613"/>
      <c r="AI90" s="613"/>
      <c r="AJ90" s="613"/>
      <c r="AK90" s="613"/>
      <c r="AL90" s="613"/>
      <c r="AM90" s="613"/>
      <c r="AN90" s="613"/>
      <c r="AO90" s="613"/>
      <c r="AP90" s="613"/>
      <c r="AQ90" s="613"/>
      <c r="AR90" s="613"/>
      <c r="AS90" s="613"/>
      <c r="AT90" s="613"/>
      <c r="AU90" s="556">
        <v>2605</v>
      </c>
      <c r="AV90" s="556"/>
      <c r="AW90" s="556"/>
      <c r="AX90" s="556"/>
      <c r="AY90" s="556"/>
      <c r="AZ90" s="556"/>
      <c r="BA90" s="556"/>
      <c r="BB90" s="556"/>
      <c r="BC90" s="556"/>
      <c r="BD90" s="556"/>
      <c r="BE90" s="556"/>
      <c r="BF90" s="556"/>
      <c r="BG90" s="556"/>
      <c r="BH90" s="556"/>
      <c r="BI90" s="556"/>
      <c r="BJ90" s="556"/>
      <c r="BK90" s="556"/>
      <c r="BL90" s="556"/>
      <c r="BM90" s="556"/>
      <c r="BN90" s="556"/>
      <c r="BO90" s="556"/>
      <c r="BP90" s="556"/>
      <c r="BQ90" s="556"/>
      <c r="BR90" s="556"/>
    </row>
    <row r="91" spans="3:70" ht="13.5" customHeight="1">
      <c r="C91" s="613" t="s">
        <v>65</v>
      </c>
      <c r="D91" s="613"/>
      <c r="E91" s="613"/>
      <c r="F91" s="613"/>
      <c r="G91" s="613"/>
      <c r="H91" s="613"/>
      <c r="I91" s="613"/>
      <c r="J91" s="613"/>
      <c r="K91" s="613"/>
      <c r="L91" s="613"/>
      <c r="M91" s="613"/>
      <c r="N91" s="613"/>
      <c r="O91" s="613"/>
      <c r="P91" s="613"/>
      <c r="Q91" s="613"/>
      <c r="R91" s="613"/>
      <c r="S91" s="613"/>
      <c r="T91" s="613"/>
      <c r="U91" s="613"/>
      <c r="V91" s="613"/>
      <c r="W91" s="613"/>
      <c r="X91" s="613"/>
      <c r="Y91" s="613"/>
      <c r="Z91" s="613"/>
      <c r="AA91" s="613"/>
      <c r="AB91" s="613"/>
      <c r="AC91" s="613"/>
      <c r="AD91" s="613"/>
      <c r="AE91" s="613"/>
      <c r="AF91" s="613"/>
      <c r="AG91" s="613"/>
      <c r="AH91" s="613"/>
      <c r="AI91" s="613"/>
      <c r="AJ91" s="613"/>
      <c r="AK91" s="613"/>
      <c r="AL91" s="613"/>
      <c r="AM91" s="613"/>
      <c r="AN91" s="613"/>
      <c r="AO91" s="613"/>
      <c r="AP91" s="613"/>
      <c r="AQ91" s="613"/>
      <c r="AR91" s="613"/>
      <c r="AS91" s="613"/>
      <c r="AT91" s="613"/>
      <c r="AU91" s="556">
        <v>2610</v>
      </c>
      <c r="AV91" s="556"/>
      <c r="AW91" s="556"/>
      <c r="AX91" s="556"/>
      <c r="AY91" s="134"/>
      <c r="AZ91" s="547"/>
      <c r="BA91" s="547"/>
      <c r="BB91" s="547"/>
      <c r="BC91" s="547"/>
      <c r="BD91" s="547"/>
      <c r="BE91" s="547"/>
      <c r="BF91" s="547"/>
      <c r="BG91" s="135"/>
      <c r="BH91" s="134"/>
      <c r="BI91" s="547"/>
      <c r="BJ91" s="547"/>
      <c r="BK91" s="547"/>
      <c r="BL91" s="547"/>
      <c r="BM91" s="547"/>
      <c r="BN91" s="547"/>
      <c r="BO91" s="547"/>
      <c r="BP91" s="547"/>
      <c r="BQ91" s="547"/>
      <c r="BR91" s="135"/>
    </row>
    <row r="92" spans="3:70" ht="13.5" customHeight="1">
      <c r="C92" s="613" t="s">
        <v>86</v>
      </c>
      <c r="D92" s="613"/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613"/>
      <c r="AA92" s="613"/>
      <c r="AB92" s="613"/>
      <c r="AC92" s="613"/>
      <c r="AD92" s="613"/>
      <c r="AE92" s="613"/>
      <c r="AF92" s="613"/>
      <c r="AG92" s="613"/>
      <c r="AH92" s="613"/>
      <c r="AI92" s="613"/>
      <c r="AJ92" s="613"/>
      <c r="AK92" s="613"/>
      <c r="AL92" s="613"/>
      <c r="AM92" s="613"/>
      <c r="AN92" s="613"/>
      <c r="AO92" s="613"/>
      <c r="AP92" s="613"/>
      <c r="AQ92" s="613"/>
      <c r="AR92" s="613"/>
      <c r="AS92" s="613"/>
      <c r="AT92" s="613"/>
      <c r="AU92" s="556">
        <v>2615</v>
      </c>
      <c r="AV92" s="556"/>
      <c r="AW92" s="556"/>
      <c r="AX92" s="556"/>
      <c r="AY92" s="134"/>
      <c r="AZ92" s="547"/>
      <c r="BA92" s="547"/>
      <c r="BB92" s="547"/>
      <c r="BC92" s="547"/>
      <c r="BD92" s="547"/>
      <c r="BE92" s="547"/>
      <c r="BF92" s="547"/>
      <c r="BG92" s="135"/>
      <c r="BH92" s="134"/>
      <c r="BI92" s="547"/>
      <c r="BJ92" s="547"/>
      <c r="BK92" s="547"/>
      <c r="BL92" s="547"/>
      <c r="BM92" s="547"/>
      <c r="BN92" s="547"/>
      <c r="BO92" s="547"/>
      <c r="BP92" s="547"/>
      <c r="BQ92" s="547"/>
      <c r="BR92" s="135"/>
    </row>
    <row r="93" spans="3:70" ht="13.5" customHeight="1">
      <c r="C93" s="613" t="s">
        <v>66</v>
      </c>
      <c r="D93" s="613"/>
      <c r="E93" s="613"/>
      <c r="F93" s="613"/>
      <c r="G93" s="613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3"/>
      <c r="AH93" s="613"/>
      <c r="AI93" s="613"/>
      <c r="AJ93" s="613"/>
      <c r="AK93" s="613"/>
      <c r="AL93" s="613"/>
      <c r="AM93" s="613"/>
      <c r="AN93" s="613"/>
      <c r="AO93" s="613"/>
      <c r="AP93" s="613"/>
      <c r="AQ93" s="613"/>
      <c r="AR93" s="613"/>
      <c r="AS93" s="613"/>
      <c r="AT93" s="613"/>
      <c r="AU93" s="556">
        <v>2650</v>
      </c>
      <c r="AV93" s="556"/>
      <c r="AW93" s="556"/>
      <c r="AX93" s="556"/>
      <c r="AY93" s="556"/>
      <c r="AZ93" s="556"/>
      <c r="BA93" s="556"/>
      <c r="BB93" s="556"/>
      <c r="BC93" s="556"/>
      <c r="BD93" s="556"/>
      <c r="BE93" s="556"/>
      <c r="BF93" s="556"/>
      <c r="BG93" s="556"/>
      <c r="BH93" s="556"/>
      <c r="BI93" s="556"/>
      <c r="BJ93" s="556"/>
      <c r="BK93" s="556"/>
      <c r="BL93" s="556"/>
      <c r="BM93" s="556"/>
      <c r="BN93" s="556"/>
      <c r="BO93" s="556"/>
      <c r="BP93" s="556"/>
      <c r="BQ93" s="556"/>
      <c r="BR93" s="556"/>
    </row>
    <row r="95" spans="3:47" ht="13.5" customHeight="1">
      <c r="C95" s="610" t="s">
        <v>190</v>
      </c>
      <c r="D95" s="610"/>
      <c r="E95" s="610"/>
      <c r="F95" s="610"/>
      <c r="G95" s="610"/>
      <c r="H95" s="610"/>
      <c r="I95" s="610"/>
      <c r="J95" s="610"/>
      <c r="K95" s="610"/>
      <c r="L95" s="610"/>
      <c r="M95" s="610"/>
      <c r="N95" s="610"/>
      <c r="O95" s="610"/>
      <c r="P95" s="610"/>
      <c r="Q95" s="610"/>
      <c r="R95" s="610"/>
      <c r="AU95" s="151" t="s">
        <v>68</v>
      </c>
    </row>
    <row r="96" ht="9.75" customHeight="1">
      <c r="C96" s="152"/>
    </row>
    <row r="97" spans="3:47" ht="13.5" customHeight="1">
      <c r="C97" s="611" t="s">
        <v>35</v>
      </c>
      <c r="D97" s="611"/>
      <c r="E97" s="611"/>
      <c r="F97" s="611"/>
      <c r="G97" s="611"/>
      <c r="H97" s="611"/>
      <c r="I97" s="611"/>
      <c r="J97" s="611"/>
      <c r="K97" s="611"/>
      <c r="L97" s="611"/>
      <c r="M97" s="611"/>
      <c r="N97" s="611"/>
      <c r="O97" s="611"/>
      <c r="P97" s="611"/>
      <c r="Q97" s="611"/>
      <c r="R97" s="611"/>
      <c r="AU97" s="151" t="s">
        <v>169</v>
      </c>
    </row>
  </sheetData>
  <sheetProtection/>
  <mergeCells count="298"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Z27:BF27"/>
    <mergeCell ref="AU30:AX30"/>
    <mergeCell ref="AY40:BG41"/>
    <mergeCell ref="AZ37:BF37"/>
    <mergeCell ref="AY43:BG43"/>
    <mergeCell ref="AU39:AX39"/>
    <mergeCell ref="AZ28:BF28"/>
    <mergeCell ref="AY30:BG30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Z49:BF49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BI47:BQ47"/>
    <mergeCell ref="BI53:BQ53"/>
    <mergeCell ref="BI55:BQ55"/>
    <mergeCell ref="AZ54:BF54"/>
    <mergeCell ref="AZ47:BF47"/>
    <mergeCell ref="BI49:BQ4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C82:AT82"/>
    <mergeCell ref="C83:AT83"/>
    <mergeCell ref="AY83:BG83"/>
    <mergeCell ref="AU82:AX82"/>
    <mergeCell ref="AU83:AX83"/>
    <mergeCell ref="AY82:BG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18:AT18"/>
    <mergeCell ref="BJ2:BR2"/>
    <mergeCell ref="BJ4:BR4"/>
    <mergeCell ref="C3:BI3"/>
    <mergeCell ref="BA4:BI4"/>
    <mergeCell ref="BP3:BR3"/>
    <mergeCell ref="BM3:BO3"/>
    <mergeCell ref="BJ3:BL3"/>
    <mergeCell ref="C7:BR7"/>
    <mergeCell ref="C4:K4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BH38:BR38"/>
    <mergeCell ref="AY38:BG38"/>
    <mergeCell ref="AU32:AX32"/>
    <mergeCell ref="BI37:BQ37"/>
    <mergeCell ref="AU35:AX35"/>
    <mergeCell ref="AU29:AX29"/>
    <mergeCell ref="AU36:AX36"/>
    <mergeCell ref="C32:AT32"/>
    <mergeCell ref="C33:AT33"/>
    <mergeCell ref="AU33:AX33"/>
    <mergeCell ref="BH30:BR30"/>
    <mergeCell ref="C30:AT30"/>
    <mergeCell ref="AY34:BG34"/>
    <mergeCell ref="C31:AT31"/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57">
      <selection activeCell="E68" sqref="E68"/>
    </sheetView>
  </sheetViews>
  <sheetFormatPr defaultColWidth="8.00390625" defaultRowHeight="12.75"/>
  <cols>
    <col min="1" max="1" width="0.6171875" style="153" customWidth="1"/>
    <col min="2" max="2" width="48.875" style="153" customWidth="1"/>
    <col min="3" max="3" width="5.375" style="153" customWidth="1"/>
    <col min="4" max="4" width="13.375" style="153" customWidth="1"/>
    <col min="5" max="5" width="13.75390625" style="153" customWidth="1"/>
    <col min="6" max="6" width="0.74609375" style="153" customWidth="1"/>
    <col min="7" max="7" width="1.37890625" style="153" hidden="1" customWidth="1"/>
    <col min="8" max="8" width="0.74609375" style="153" customWidth="1"/>
    <col min="9" max="10" width="8.00390625" style="153" customWidth="1"/>
    <col min="11" max="11" width="2.875" style="153" customWidth="1"/>
    <col min="12" max="12" width="3.125" style="153" customWidth="1"/>
    <col min="13" max="13" width="8.00390625" style="153" customWidth="1"/>
    <col min="14" max="14" width="5.375" style="153" customWidth="1"/>
    <col min="15" max="15" width="8.00390625" style="153" customWidth="1"/>
    <col min="16" max="16" width="9.375" style="153" customWidth="1"/>
    <col min="17" max="17" width="9.00390625" style="153" customWidth="1"/>
    <col min="18" max="18" width="9.625" style="153" customWidth="1"/>
    <col min="19" max="19" width="10.125" style="153" customWidth="1"/>
    <col min="20" max="20" width="11.25390625" style="153" customWidth="1"/>
    <col min="21" max="16384" width="8.00390625" style="153" customWidth="1"/>
  </cols>
  <sheetData>
    <row r="1" spans="2:21" ht="13.5" thickBot="1">
      <c r="B1" s="249"/>
      <c r="C1" s="243"/>
      <c r="D1" s="174"/>
      <c r="E1" s="248" t="s">
        <v>89</v>
      </c>
      <c r="F1" s="247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3:21" ht="17.25" thickBot="1">
      <c r="C2" s="243"/>
      <c r="D2" s="246" t="s">
        <v>13</v>
      </c>
      <c r="E2" s="245" t="s">
        <v>90</v>
      </c>
      <c r="F2" s="241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2:21" ht="16.5" customHeight="1" thickBot="1">
      <c r="B3" s="244" t="s">
        <v>660</v>
      </c>
      <c r="D3" s="243" t="s">
        <v>14</v>
      </c>
      <c r="E3" s="242">
        <v>34112754</v>
      </c>
      <c r="F3" s="241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6:21" ht="4.5" customHeight="1">
      <c r="F4" s="17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2:21" ht="29.25" customHeight="1">
      <c r="B5" s="240" t="s">
        <v>251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2:21" ht="4.5" customHeight="1">
      <c r="B6" s="240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</row>
    <row r="7" spans="2:21" ht="17.25" thickBot="1">
      <c r="B7" s="240" t="s">
        <v>250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</row>
    <row r="8" spans="2:21" ht="17.25" customHeight="1" thickBot="1">
      <c r="B8" s="239" t="s">
        <v>249</v>
      </c>
      <c r="D8" s="238" t="s">
        <v>20</v>
      </c>
      <c r="E8" s="237">
        <v>1801004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</row>
    <row r="9" spans="9:21" ht="6.75" customHeight="1"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</row>
    <row r="10" spans="2:21" ht="42" customHeight="1">
      <c r="B10" s="236" t="s">
        <v>248</v>
      </c>
      <c r="C10" s="236" t="s">
        <v>247</v>
      </c>
      <c r="D10" s="236" t="s">
        <v>246</v>
      </c>
      <c r="E10" s="236" t="s">
        <v>245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2:21" ht="12.75">
      <c r="B11" s="166">
        <v>1</v>
      </c>
      <c r="C11" s="166">
        <v>2</v>
      </c>
      <c r="D11" s="235">
        <v>3</v>
      </c>
      <c r="E11" s="166">
        <v>4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2:21" ht="16.5" customHeight="1">
      <c r="B12" s="223" t="s">
        <v>244</v>
      </c>
      <c r="C12" s="649">
        <v>3000</v>
      </c>
      <c r="D12" s="210"/>
      <c r="E12" s="210"/>
      <c r="H12" s="234"/>
      <c r="I12" s="154"/>
      <c r="J12" s="154"/>
      <c r="K12" s="154"/>
      <c r="L12" s="154"/>
      <c r="M12" s="154"/>
      <c r="N12" s="154"/>
      <c r="O12" s="154"/>
      <c r="P12" s="154"/>
      <c r="Q12" s="158"/>
      <c r="R12" s="154"/>
      <c r="S12" s="154"/>
      <c r="T12" s="154"/>
      <c r="U12" s="154"/>
    </row>
    <row r="13" spans="2:21" ht="16.5" customHeight="1">
      <c r="B13" s="233" t="s">
        <v>208</v>
      </c>
      <c r="C13" s="650"/>
      <c r="D13" s="212"/>
      <c r="E13" s="212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2:21" ht="16.5" customHeight="1">
      <c r="B14" s="230" t="s">
        <v>243</v>
      </c>
      <c r="C14" s="651"/>
      <c r="D14" s="229">
        <v>10167</v>
      </c>
      <c r="E14" s="229">
        <v>14655</v>
      </c>
      <c r="I14" s="154"/>
      <c r="J14" s="154"/>
      <c r="K14" s="154"/>
      <c r="L14" s="154"/>
      <c r="M14" s="154"/>
      <c r="N14" s="154"/>
      <c r="O14" s="154"/>
      <c r="P14" s="154"/>
      <c r="Q14" s="232"/>
      <c r="R14" s="154"/>
      <c r="S14" s="154"/>
      <c r="T14" s="154"/>
      <c r="U14" s="154"/>
    </row>
    <row r="15" spans="2:21" ht="16.5" customHeight="1">
      <c r="B15" s="184" t="s">
        <v>242</v>
      </c>
      <c r="C15" s="183">
        <v>3005</v>
      </c>
      <c r="D15" s="225"/>
      <c r="E15" s="225"/>
      <c r="I15" s="154"/>
      <c r="J15" s="154"/>
      <c r="K15" s="154"/>
      <c r="L15" s="154"/>
      <c r="M15" s="154"/>
      <c r="N15" s="154"/>
      <c r="O15" s="154"/>
      <c r="P15" s="154"/>
      <c r="Q15" s="232"/>
      <c r="R15" s="154"/>
      <c r="S15" s="154"/>
      <c r="T15" s="154"/>
      <c r="U15" s="154"/>
    </row>
    <row r="16" spans="2:21" ht="16.5" customHeight="1">
      <c r="B16" s="184" t="s">
        <v>241</v>
      </c>
      <c r="C16" s="183">
        <v>3006</v>
      </c>
      <c r="D16" s="225"/>
      <c r="E16" s="225"/>
      <c r="I16" s="154"/>
      <c r="J16" s="154"/>
      <c r="K16" s="154"/>
      <c r="L16" s="154"/>
      <c r="M16" s="154"/>
      <c r="N16" s="154"/>
      <c r="O16" s="154"/>
      <c r="P16" s="154"/>
      <c r="Q16" s="232"/>
      <c r="R16" s="154"/>
      <c r="S16" s="154"/>
      <c r="T16" s="154"/>
      <c r="U16" s="154"/>
    </row>
    <row r="17" spans="2:21" ht="16.5" customHeight="1">
      <c r="B17" s="184" t="s">
        <v>240</v>
      </c>
      <c r="C17" s="183">
        <v>3010</v>
      </c>
      <c r="D17" s="225">
        <v>141</v>
      </c>
      <c r="E17" s="225">
        <v>297</v>
      </c>
      <c r="I17" s="154"/>
      <c r="J17" s="154"/>
      <c r="K17" s="154"/>
      <c r="L17" s="154"/>
      <c r="M17" s="154"/>
      <c r="N17" s="154"/>
      <c r="O17" s="154"/>
      <c r="P17" s="154"/>
      <c r="Q17" s="232"/>
      <c r="R17" s="154"/>
      <c r="S17" s="154"/>
      <c r="T17" s="154"/>
      <c r="U17" s="154"/>
    </row>
    <row r="18" spans="2:21" ht="16.5" customHeight="1">
      <c r="B18" s="184" t="s">
        <v>239</v>
      </c>
      <c r="C18" s="183">
        <v>3011</v>
      </c>
      <c r="D18" s="225"/>
      <c r="E18" s="225"/>
      <c r="I18" s="154"/>
      <c r="J18" s="154"/>
      <c r="K18" s="154"/>
      <c r="L18" s="154"/>
      <c r="M18" s="154"/>
      <c r="N18" s="154"/>
      <c r="O18" s="154"/>
      <c r="P18" s="154"/>
      <c r="Q18" s="232"/>
      <c r="R18" s="154"/>
      <c r="S18" s="154"/>
      <c r="T18" s="154"/>
      <c r="U18" s="154"/>
    </row>
    <row r="19" spans="2:21" ht="16.5" customHeight="1">
      <c r="B19" s="184" t="s">
        <v>238</v>
      </c>
      <c r="C19" s="183">
        <v>3015</v>
      </c>
      <c r="D19" s="225"/>
      <c r="E19" s="712">
        <v>278</v>
      </c>
      <c r="I19" s="154"/>
      <c r="J19" s="154"/>
      <c r="K19" s="154"/>
      <c r="L19" s="154"/>
      <c r="M19" s="154"/>
      <c r="N19" s="154"/>
      <c r="O19" s="154"/>
      <c r="P19" s="154"/>
      <c r="Q19" s="232"/>
      <c r="R19" s="154"/>
      <c r="S19" s="154"/>
      <c r="T19" s="154"/>
      <c r="U19" s="154"/>
    </row>
    <row r="20" spans="2:21" ht="16.5" customHeight="1">
      <c r="B20" s="184" t="s">
        <v>237</v>
      </c>
      <c r="C20" s="183">
        <v>3020</v>
      </c>
      <c r="D20" s="225"/>
      <c r="E20" s="712">
        <v>28</v>
      </c>
      <c r="I20" s="154"/>
      <c r="J20" s="154"/>
      <c r="K20" s="154"/>
      <c r="L20" s="154"/>
      <c r="M20" s="154"/>
      <c r="N20" s="154"/>
      <c r="O20" s="154"/>
      <c r="P20" s="154"/>
      <c r="Q20" s="232"/>
      <c r="R20" s="154"/>
      <c r="S20" s="154"/>
      <c r="T20" s="154"/>
      <c r="U20" s="154"/>
    </row>
    <row r="21" spans="2:21" ht="16.5" customHeight="1">
      <c r="B21" s="184" t="s">
        <v>236</v>
      </c>
      <c r="C21" s="183">
        <v>3025</v>
      </c>
      <c r="D21" s="225"/>
      <c r="E21" s="712"/>
      <c r="I21" s="154"/>
      <c r="J21" s="154"/>
      <c r="K21" s="154"/>
      <c r="L21" s="154"/>
      <c r="M21" s="154"/>
      <c r="N21" s="154"/>
      <c r="O21" s="154"/>
      <c r="P21" s="154"/>
      <c r="Q21" s="232"/>
      <c r="R21" s="154"/>
      <c r="S21" s="154"/>
      <c r="T21" s="154"/>
      <c r="U21" s="154"/>
    </row>
    <row r="22" spans="2:21" ht="16.5" customHeight="1">
      <c r="B22" s="184" t="s">
        <v>235</v>
      </c>
      <c r="C22" s="183">
        <v>3035</v>
      </c>
      <c r="D22" s="225"/>
      <c r="E22" s="712"/>
      <c r="I22" s="154"/>
      <c r="J22" s="154"/>
      <c r="K22" s="154"/>
      <c r="L22" s="154"/>
      <c r="M22" s="154"/>
      <c r="N22" s="154"/>
      <c r="O22" s="154"/>
      <c r="P22" s="154"/>
      <c r="Q22" s="232"/>
      <c r="R22" s="154"/>
      <c r="S22" s="154"/>
      <c r="T22" s="154"/>
      <c r="U22" s="154"/>
    </row>
    <row r="23" spans="2:21" ht="16.5" customHeight="1">
      <c r="B23" s="184" t="s">
        <v>234</v>
      </c>
      <c r="C23" s="183">
        <v>3040</v>
      </c>
      <c r="D23" s="225"/>
      <c r="E23" s="712">
        <v>34</v>
      </c>
      <c r="I23" s="154"/>
      <c r="J23" s="154"/>
      <c r="K23" s="154"/>
      <c r="L23" s="154"/>
      <c r="M23" s="154"/>
      <c r="N23" s="154"/>
      <c r="O23" s="154"/>
      <c r="P23" s="154"/>
      <c r="Q23" s="232"/>
      <c r="R23" s="154"/>
      <c r="S23" s="154"/>
      <c r="T23" s="154"/>
      <c r="U23" s="154"/>
    </row>
    <row r="24" spans="2:21" ht="16.5" customHeight="1">
      <c r="B24" s="184" t="s">
        <v>233</v>
      </c>
      <c r="C24" s="183"/>
      <c r="D24" s="225"/>
      <c r="E24" s="712"/>
      <c r="I24" s="154"/>
      <c r="J24" s="154"/>
      <c r="K24" s="154"/>
      <c r="L24" s="154"/>
      <c r="M24" s="154"/>
      <c r="N24" s="154"/>
      <c r="O24" s="154"/>
      <c r="P24" s="154"/>
      <c r="Q24" s="232"/>
      <c r="R24" s="154"/>
      <c r="S24" s="154"/>
      <c r="T24" s="154"/>
      <c r="U24" s="154"/>
    </row>
    <row r="25" spans="2:21" ht="16.5" customHeight="1">
      <c r="B25" s="184" t="s">
        <v>205</v>
      </c>
      <c r="C25" s="183">
        <v>3095</v>
      </c>
      <c r="D25" s="225">
        <v>251</v>
      </c>
      <c r="E25" s="712">
        <v>68</v>
      </c>
      <c r="I25" s="154"/>
      <c r="J25" s="154"/>
      <c r="K25" s="154"/>
      <c r="L25" s="154"/>
      <c r="M25" s="228"/>
      <c r="N25" s="154"/>
      <c r="O25" s="232"/>
      <c r="P25" s="232"/>
      <c r="Q25" s="232"/>
      <c r="R25" s="154"/>
      <c r="S25" s="154"/>
      <c r="T25" s="154"/>
      <c r="U25" s="154"/>
    </row>
    <row r="26" spans="2:21" ht="16.5" customHeight="1">
      <c r="B26" s="231" t="s">
        <v>232</v>
      </c>
      <c r="C26" s="649">
        <v>3100</v>
      </c>
      <c r="D26" s="213"/>
      <c r="E26" s="100"/>
      <c r="G26" s="153" t="e">
        <f>#REF!+#REF!+#REF!+#REF!+#REF!+#REF!+#REF!</f>
        <v>#REF!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2:21" ht="16.5" customHeight="1">
      <c r="B27" s="230" t="s">
        <v>231</v>
      </c>
      <c r="C27" s="651"/>
      <c r="D27" s="229">
        <v>3414</v>
      </c>
      <c r="E27" s="713">
        <v>5811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2:21" ht="16.5" customHeight="1">
      <c r="B28" s="184" t="s">
        <v>230</v>
      </c>
      <c r="C28" s="183">
        <v>3105</v>
      </c>
      <c r="D28" s="226">
        <v>3498</v>
      </c>
      <c r="E28" s="714">
        <v>4677</v>
      </c>
      <c r="I28" s="154"/>
      <c r="J28" s="154"/>
      <c r="K28" s="154"/>
      <c r="L28" s="154"/>
      <c r="M28" s="154"/>
      <c r="N28" s="228"/>
      <c r="O28" s="154"/>
      <c r="P28" s="154"/>
      <c r="Q28" s="158"/>
      <c r="R28" s="158"/>
      <c r="S28" s="227"/>
      <c r="T28" s="154"/>
      <c r="U28" s="154"/>
    </row>
    <row r="29" spans="2:21" ht="16.5" customHeight="1">
      <c r="B29" s="184" t="s">
        <v>229</v>
      </c>
      <c r="C29" s="183">
        <v>3110</v>
      </c>
      <c r="D29" s="226">
        <v>1053</v>
      </c>
      <c r="E29" s="714">
        <v>1371</v>
      </c>
      <c r="I29" s="154"/>
      <c r="J29" s="154"/>
      <c r="K29" s="154"/>
      <c r="L29" s="154"/>
      <c r="M29" s="154"/>
      <c r="N29" s="154"/>
      <c r="O29" s="154"/>
      <c r="P29" s="154"/>
      <c r="Q29" s="158"/>
      <c r="R29" s="158"/>
      <c r="S29" s="227"/>
      <c r="T29" s="154"/>
      <c r="U29" s="154"/>
    </row>
    <row r="30" spans="2:21" ht="16.5" customHeight="1">
      <c r="B30" s="184" t="s">
        <v>228</v>
      </c>
      <c r="C30" s="183">
        <v>3115</v>
      </c>
      <c r="D30" s="226">
        <v>2271</v>
      </c>
      <c r="E30" s="714">
        <v>3238</v>
      </c>
      <c r="I30" s="154"/>
      <c r="J30" s="154"/>
      <c r="K30" s="154"/>
      <c r="L30" s="154"/>
      <c r="M30" s="154"/>
      <c r="N30" s="154"/>
      <c r="O30" s="154"/>
      <c r="P30" s="154"/>
      <c r="Q30" s="158"/>
      <c r="R30" s="158"/>
      <c r="S30" s="227"/>
      <c r="T30" s="154"/>
      <c r="U30" s="154"/>
    </row>
    <row r="31" spans="2:21" ht="16.5" customHeight="1">
      <c r="B31" s="184" t="s">
        <v>227</v>
      </c>
      <c r="C31" s="183">
        <v>3116</v>
      </c>
      <c r="D31" s="226"/>
      <c r="E31" s="714">
        <v>38</v>
      </c>
      <c r="I31" s="154"/>
      <c r="J31" s="154"/>
      <c r="K31" s="154"/>
      <c r="L31" s="154"/>
      <c r="M31" s="154"/>
      <c r="N31" s="154"/>
      <c r="O31" s="154"/>
      <c r="P31" s="154"/>
      <c r="Q31" s="158"/>
      <c r="R31" s="158"/>
      <c r="S31" s="227"/>
      <c r="T31" s="154"/>
      <c r="U31" s="154"/>
    </row>
    <row r="32" spans="2:21" ht="16.5" customHeight="1">
      <c r="B32" s="184" t="s">
        <v>226</v>
      </c>
      <c r="C32" s="183">
        <v>3117</v>
      </c>
      <c r="D32" s="226">
        <v>1324</v>
      </c>
      <c r="E32" s="714">
        <v>1600</v>
      </c>
      <c r="I32" s="154"/>
      <c r="J32" s="154"/>
      <c r="K32" s="154"/>
      <c r="L32" s="154"/>
      <c r="M32" s="154"/>
      <c r="N32" s="154"/>
      <c r="O32" s="154"/>
      <c r="P32" s="154"/>
      <c r="Q32" s="158"/>
      <c r="R32" s="158"/>
      <c r="S32" s="227"/>
      <c r="T32" s="154"/>
      <c r="U32" s="154"/>
    </row>
    <row r="33" spans="2:21" ht="16.5" customHeight="1">
      <c r="B33" s="184" t="s">
        <v>225</v>
      </c>
      <c r="C33" s="183">
        <v>3118</v>
      </c>
      <c r="D33" s="226">
        <v>947</v>
      </c>
      <c r="E33" s="714">
        <v>1600</v>
      </c>
      <c r="I33" s="154"/>
      <c r="J33" s="154"/>
      <c r="K33" s="154"/>
      <c r="L33" s="154"/>
      <c r="M33" s="154"/>
      <c r="N33" s="154"/>
      <c r="O33" s="154"/>
      <c r="P33" s="154"/>
      <c r="Q33" s="158"/>
      <c r="R33" s="158"/>
      <c r="S33" s="227"/>
      <c r="T33" s="154"/>
      <c r="U33" s="154"/>
    </row>
    <row r="34" spans="2:21" ht="16.5" customHeight="1">
      <c r="B34" s="184" t="s">
        <v>224</v>
      </c>
      <c r="C34" s="183">
        <v>3135</v>
      </c>
      <c r="D34" s="226"/>
      <c r="E34" s="71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2:21" ht="16.5" customHeight="1">
      <c r="B35" s="184" t="s">
        <v>662</v>
      </c>
      <c r="C35" s="183">
        <v>3140</v>
      </c>
      <c r="D35" s="225"/>
      <c r="E35" s="714">
        <v>10</v>
      </c>
      <c r="I35" s="154"/>
      <c r="J35" s="154"/>
      <c r="K35" s="154"/>
      <c r="L35" s="154"/>
      <c r="M35" s="154"/>
      <c r="N35" s="154"/>
      <c r="O35" s="158"/>
      <c r="P35" s="158"/>
      <c r="Q35" s="154"/>
      <c r="R35" s="154"/>
      <c r="S35" s="154"/>
      <c r="T35" s="154"/>
      <c r="U35" s="154"/>
    </row>
    <row r="36" spans="2:21" ht="16.5" customHeight="1">
      <c r="B36" s="184" t="s">
        <v>223</v>
      </c>
      <c r="C36" s="183">
        <v>3190</v>
      </c>
      <c r="D36" s="225">
        <v>303</v>
      </c>
      <c r="E36" s="712">
        <v>465</v>
      </c>
      <c r="G36" s="153" t="e">
        <f>#REF!+#REF!+#REF!+#REF!+#REF!+#REF!</f>
        <v>#REF!</v>
      </c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</row>
    <row r="37" spans="2:21" ht="16.5" customHeight="1">
      <c r="B37" s="224" t="s">
        <v>222</v>
      </c>
      <c r="C37" s="223">
        <v>3195</v>
      </c>
      <c r="D37" s="222">
        <f>D14+D17+D19+D22+D23+D25-D27-D28-D29-D30-D34-D36+D20+D21</f>
        <v>20</v>
      </c>
      <c r="E37" s="222">
        <f>E14+E25-E27-E28-E29-E30+E19+E18-E34-E36+E15+E21+E17+E23-E35+E20</f>
        <v>-212</v>
      </c>
      <c r="G37" s="153" t="e">
        <f>G26-G36</f>
        <v>#REF!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2:21" ht="16.5" customHeight="1">
      <c r="B38" s="221"/>
      <c r="C38" s="220"/>
      <c r="D38" s="220"/>
      <c r="E38" s="219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154"/>
      <c r="T38" s="154"/>
      <c r="U38" s="154"/>
    </row>
    <row r="39" spans="2:21" ht="13.5" customHeight="1">
      <c r="B39" s="217" t="s">
        <v>221</v>
      </c>
      <c r="C39" s="655">
        <v>3200</v>
      </c>
      <c r="D39" s="216"/>
      <c r="E39" s="215"/>
      <c r="H39" s="174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54"/>
      <c r="T39" s="154"/>
      <c r="U39" s="154"/>
    </row>
    <row r="40" spans="2:21" ht="16.5" customHeight="1">
      <c r="B40" s="214" t="s">
        <v>220</v>
      </c>
      <c r="C40" s="650"/>
      <c r="D40" s="212"/>
      <c r="E40" s="211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2:21" ht="16.5" customHeight="1">
      <c r="B41" s="208" t="s">
        <v>214</v>
      </c>
      <c r="C41" s="651"/>
      <c r="D41" s="188"/>
      <c r="E41" s="207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2:21" ht="16.5" customHeight="1">
      <c r="B42" s="203" t="s">
        <v>213</v>
      </c>
      <c r="C42" s="166">
        <v>3205</v>
      </c>
      <c r="D42" s="165"/>
      <c r="E42" s="187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2:21" ht="16.5" customHeight="1">
      <c r="B43" s="181" t="s">
        <v>219</v>
      </c>
      <c r="C43" s="649">
        <v>3215</v>
      </c>
      <c r="D43" s="210"/>
      <c r="E43" s="209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2:21" ht="16.5" customHeight="1">
      <c r="B44" s="208" t="s">
        <v>218</v>
      </c>
      <c r="C44" s="651"/>
      <c r="D44" s="188"/>
      <c r="E44" s="207">
        <v>7</v>
      </c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</row>
    <row r="45" spans="2:21" ht="16.5" customHeight="1">
      <c r="B45" s="203" t="s">
        <v>217</v>
      </c>
      <c r="C45" s="166">
        <v>3220</v>
      </c>
      <c r="D45" s="165"/>
      <c r="E45" s="187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</row>
    <row r="46" spans="2:21" ht="16.5" customHeight="1">
      <c r="B46" s="167" t="s">
        <v>216</v>
      </c>
      <c r="C46" s="166">
        <v>3225</v>
      </c>
      <c r="D46" s="166"/>
      <c r="E46" s="185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2:21" ht="16.5" customHeight="1">
      <c r="B47" s="167" t="s">
        <v>205</v>
      </c>
      <c r="C47" s="180">
        <v>3250</v>
      </c>
      <c r="D47" s="180"/>
      <c r="E47" s="185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</row>
    <row r="48" spans="2:21" ht="16.5" customHeight="1">
      <c r="B48" s="192" t="s">
        <v>215</v>
      </c>
      <c r="C48" s="652">
        <v>3255</v>
      </c>
      <c r="D48" s="197"/>
      <c r="E48" s="206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</row>
    <row r="49" spans="2:21" ht="16.5" customHeight="1">
      <c r="B49" s="205" t="s">
        <v>214</v>
      </c>
      <c r="C49" s="654"/>
      <c r="D49" s="191"/>
      <c r="E49" s="20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2:21" ht="16.5" customHeight="1">
      <c r="B50" s="203" t="s">
        <v>213</v>
      </c>
      <c r="C50" s="169">
        <v>3260</v>
      </c>
      <c r="D50" s="169"/>
      <c r="E50" s="185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</row>
    <row r="51" spans="2:21" ht="16.5" customHeight="1">
      <c r="B51" s="167" t="s">
        <v>212</v>
      </c>
      <c r="C51" s="166">
        <v>3270</v>
      </c>
      <c r="D51" s="166"/>
      <c r="E51" s="185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2:21" ht="16.5" customHeight="1">
      <c r="B52" s="167" t="s">
        <v>211</v>
      </c>
      <c r="C52" s="166">
        <v>3290</v>
      </c>
      <c r="D52" s="166"/>
      <c r="E52" s="185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</row>
    <row r="53" spans="2:21" ht="16.5" customHeight="1">
      <c r="B53" s="202" t="s">
        <v>210</v>
      </c>
      <c r="C53" s="201">
        <v>3295</v>
      </c>
      <c r="D53" s="200">
        <f>D41+D42+D44+D45+D46+D47-D49-D50-D51-D52</f>
        <v>0</v>
      </c>
      <c r="E53" s="199">
        <f>E41+E42+E44+E45+E46+E47-E49-E50-E51-E52</f>
        <v>7</v>
      </c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</row>
    <row r="54" spans="2:21" ht="33" customHeight="1">
      <c r="B54" s="198" t="s">
        <v>209</v>
      </c>
      <c r="C54" s="652">
        <v>3300</v>
      </c>
      <c r="D54" s="196"/>
      <c r="E54" s="195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54"/>
      <c r="T54" s="154"/>
      <c r="U54" s="154"/>
    </row>
    <row r="55" spans="2:21" ht="16.5" customHeight="1">
      <c r="B55" s="192" t="s">
        <v>208</v>
      </c>
      <c r="C55" s="653"/>
      <c r="D55" s="194"/>
      <c r="E55" s="193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2:21" ht="16.5" customHeight="1">
      <c r="B56" s="192" t="s">
        <v>207</v>
      </c>
      <c r="C56" s="654"/>
      <c r="D56" s="190"/>
      <c r="E56" s="189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2:21" ht="16.5" customHeight="1">
      <c r="B57" s="167" t="s">
        <v>206</v>
      </c>
      <c r="C57" s="169">
        <v>3305</v>
      </c>
      <c r="D57" s="188"/>
      <c r="E57" s="187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2:21" ht="16.5" customHeight="1">
      <c r="B58" s="167" t="s">
        <v>205</v>
      </c>
      <c r="C58" s="166">
        <v>3340</v>
      </c>
      <c r="D58" s="166"/>
      <c r="E58" s="185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2:21" ht="16.5" customHeight="1">
      <c r="B59" s="181" t="s">
        <v>204</v>
      </c>
      <c r="C59" s="649">
        <v>3345</v>
      </c>
      <c r="D59" s="180"/>
      <c r="E59" s="179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2:21" ht="16.5" customHeight="1">
      <c r="B60" s="170" t="s">
        <v>203</v>
      </c>
      <c r="C60" s="651"/>
      <c r="D60" s="169"/>
      <c r="E60" s="186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2:21" ht="16.5" customHeight="1">
      <c r="B61" s="167" t="s">
        <v>202</v>
      </c>
      <c r="C61" s="166">
        <v>3350</v>
      </c>
      <c r="D61" s="166"/>
      <c r="E61" s="185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</row>
    <row r="62" spans="2:21" ht="16.5" customHeight="1">
      <c r="B62" s="167" t="s">
        <v>201</v>
      </c>
      <c r="C62" s="166">
        <v>3355</v>
      </c>
      <c r="D62" s="166"/>
      <c r="E62" s="185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</row>
    <row r="63" spans="2:21" ht="16.5" customHeight="1">
      <c r="B63" s="184" t="s">
        <v>200</v>
      </c>
      <c r="C63" s="183">
        <v>3360</v>
      </c>
      <c r="D63" s="182"/>
      <c r="E63" s="179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</row>
    <row r="64" spans="2:21" ht="16.5" customHeight="1">
      <c r="B64" s="181" t="s">
        <v>199</v>
      </c>
      <c r="C64" s="180">
        <v>3390</v>
      </c>
      <c r="D64" s="180"/>
      <c r="E64" s="179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  <row r="65" spans="2:21" ht="16.5" customHeight="1">
      <c r="B65" s="173" t="s">
        <v>198</v>
      </c>
      <c r="C65" s="172">
        <v>3395</v>
      </c>
      <c r="D65" s="171">
        <f>D56+D57+D58-D60-D61-D62-D63-D64</f>
        <v>0</v>
      </c>
      <c r="E65" s="171">
        <f>E56+E57+E58-E60-E61-E62-E63-E64</f>
        <v>0</v>
      </c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</row>
    <row r="66" spans="1:21" ht="16.5" customHeight="1">
      <c r="A66" s="174"/>
      <c r="B66" s="178"/>
      <c r="C66" s="177"/>
      <c r="D66" s="176"/>
      <c r="E66" s="175"/>
      <c r="H66" s="174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54"/>
      <c r="T66" s="154"/>
      <c r="U66" s="154"/>
    </row>
    <row r="67" spans="2:21" ht="16.5" customHeight="1">
      <c r="B67" s="173" t="s">
        <v>197</v>
      </c>
      <c r="C67" s="172">
        <v>3400</v>
      </c>
      <c r="D67" s="171">
        <f>D65+D53+D37</f>
        <v>20</v>
      </c>
      <c r="E67" s="171">
        <f>E65+E53+E37</f>
        <v>-205</v>
      </c>
      <c r="I67" s="158"/>
      <c r="J67" s="158"/>
      <c r="K67" s="158"/>
      <c r="L67" s="158"/>
      <c r="M67" s="158"/>
      <c r="N67" s="158"/>
      <c r="O67" s="158"/>
      <c r="P67" s="158"/>
      <c r="Q67" s="158"/>
      <c r="R67" s="154"/>
      <c r="S67" s="154"/>
      <c r="T67" s="154"/>
      <c r="U67" s="154"/>
    </row>
    <row r="68" spans="2:21" ht="16.5" customHeight="1">
      <c r="B68" s="170" t="s">
        <v>196</v>
      </c>
      <c r="C68" s="169">
        <v>3405</v>
      </c>
      <c r="D68" s="168">
        <v>23</v>
      </c>
      <c r="E68" s="168">
        <v>221</v>
      </c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</row>
    <row r="69" spans="2:21" ht="16.5" customHeight="1">
      <c r="B69" s="167" t="s">
        <v>195</v>
      </c>
      <c r="C69" s="166">
        <v>3410</v>
      </c>
      <c r="D69" s="165"/>
      <c r="E69" s="165">
        <v>7</v>
      </c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</row>
    <row r="70" spans="2:21" ht="16.5" customHeight="1">
      <c r="B70" s="164" t="s">
        <v>194</v>
      </c>
      <c r="C70" s="163">
        <v>3415</v>
      </c>
      <c r="D70" s="162">
        <f>D68+D67</f>
        <v>43</v>
      </c>
      <c r="E70" s="162">
        <f>E68+E67+E69</f>
        <v>23</v>
      </c>
      <c r="I70" s="154"/>
      <c r="J70" s="161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</row>
    <row r="71" spans="2:21" ht="12.75">
      <c r="B71" s="157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54"/>
      <c r="T71" s="154"/>
      <c r="U71" s="154"/>
    </row>
    <row r="72" spans="2:21" ht="12.75">
      <c r="B72" s="157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</row>
    <row r="73" spans="2:21" ht="12.75">
      <c r="B73" s="157" t="str">
        <f>'[2]форма 1'!B113</f>
        <v>Керівник</v>
      </c>
      <c r="C73" s="153" t="s">
        <v>193</v>
      </c>
      <c r="D73" s="156" t="str">
        <f>'форма 1'!D113</f>
        <v>Тяглій Д.Є.</v>
      </c>
      <c r="E73" s="155"/>
      <c r="I73" s="154"/>
      <c r="J73" s="154"/>
      <c r="K73" s="154"/>
      <c r="L73" s="154"/>
      <c r="M73" s="154"/>
      <c r="N73" s="154"/>
      <c r="O73" s="154"/>
      <c r="P73" s="154"/>
      <c r="Q73" s="154"/>
      <c r="R73" s="159"/>
      <c r="S73" s="154"/>
      <c r="T73" s="154"/>
      <c r="U73" s="154"/>
    </row>
    <row r="74" spans="2:21" ht="12.75">
      <c r="B74" s="157"/>
      <c r="D74" s="155"/>
      <c r="E74" s="155"/>
      <c r="I74" s="154"/>
      <c r="J74" s="154"/>
      <c r="K74" s="154"/>
      <c r="L74" s="154"/>
      <c r="M74" s="158"/>
      <c r="N74" s="154"/>
      <c r="O74" s="154"/>
      <c r="P74" s="154"/>
      <c r="Q74" s="154"/>
      <c r="R74" s="154"/>
      <c r="S74" s="154"/>
      <c r="T74" s="154"/>
      <c r="U74" s="154"/>
    </row>
    <row r="75" spans="2:21" ht="12.75">
      <c r="B75" s="157" t="s">
        <v>192</v>
      </c>
      <c r="D75" s="156" t="str">
        <f>'форма 1'!D115</f>
        <v>Тіторенко О.А.</v>
      </c>
      <c r="E75" s="155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9:21" ht="12.75"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9:21" ht="12.75"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</row>
    <row r="78" spans="9:21" ht="12.75"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</row>
    <row r="79" spans="9:21" ht="12.75"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8"/>
  <sheetViews>
    <sheetView showGridLines="0" zoomScalePageLayoutView="0" workbookViewId="0" topLeftCell="A33">
      <selection activeCell="H47" sqref="H47"/>
    </sheetView>
  </sheetViews>
  <sheetFormatPr defaultColWidth="8.00390625" defaultRowHeight="12.75"/>
  <cols>
    <col min="1" max="1" width="0.74609375" style="153" customWidth="1"/>
    <col min="2" max="2" width="20.00390625" style="153" customWidth="1"/>
    <col min="3" max="3" width="6.75390625" style="153" customWidth="1"/>
    <col min="4" max="4" width="7.625" style="153" customWidth="1"/>
    <col min="5" max="5" width="7.25390625" style="153" customWidth="1"/>
    <col min="6" max="6" width="7.75390625" style="153" customWidth="1"/>
    <col min="7" max="7" width="3.75390625" style="153" customWidth="1"/>
    <col min="8" max="8" width="8.00390625" style="153" customWidth="1"/>
    <col min="9" max="9" width="4.125" style="153" customWidth="1"/>
    <col min="10" max="10" width="4.375" style="153" customWidth="1"/>
    <col min="11" max="11" width="9.375" style="153" customWidth="1"/>
    <col min="12" max="16384" width="8.00390625" style="153" customWidth="1"/>
  </cols>
  <sheetData>
    <row r="1" ht="6" customHeight="1" thickBot="1"/>
    <row r="2" spans="2:4" ht="19.5" hidden="1" thickBot="1">
      <c r="B2" s="305"/>
      <c r="C2" s="304"/>
      <c r="D2" s="174"/>
    </row>
    <row r="3" spans="2:12" ht="19.5" hidden="1" thickBot="1">
      <c r="B3" s="305"/>
      <c r="C3" s="304"/>
      <c r="D3" s="174"/>
      <c r="I3" s="174"/>
      <c r="J3" s="247"/>
      <c r="K3" s="247"/>
      <c r="L3" s="174"/>
    </row>
    <row r="4" spans="2:11" ht="12" customHeight="1" thickBot="1">
      <c r="B4" s="305"/>
      <c r="C4" s="304"/>
      <c r="D4" s="174"/>
      <c r="J4" s="303" t="s">
        <v>89</v>
      </c>
      <c r="K4" s="281"/>
    </row>
    <row r="5" spans="3:11" ht="12" customHeight="1" thickBot="1">
      <c r="C5" s="243"/>
      <c r="D5" s="174"/>
      <c r="H5" s="661" t="s">
        <v>13</v>
      </c>
      <c r="I5" s="662"/>
      <c r="J5" s="302"/>
      <c r="K5" s="301" t="s">
        <v>90</v>
      </c>
    </row>
    <row r="6" spans="2:11" ht="18.75" customHeight="1" thickBot="1">
      <c r="B6" s="663" t="str">
        <f>'Форма 3'!B3</f>
        <v>Підприємство   Державне підприємство "Бурштин України"     </v>
      </c>
      <c r="C6" s="664"/>
      <c r="D6" s="664"/>
      <c r="E6" s="664"/>
      <c r="F6" s="664"/>
      <c r="G6" s="664"/>
      <c r="H6" s="664"/>
      <c r="I6" s="300" t="s">
        <v>14</v>
      </c>
      <c r="J6" s="665">
        <f>'Форма 3'!E3</f>
        <v>34112754</v>
      </c>
      <c r="K6" s="666"/>
    </row>
    <row r="7" spans="2:11" ht="9" customHeight="1">
      <c r="B7" s="241"/>
      <c r="C7" s="283"/>
      <c r="D7" s="283"/>
      <c r="E7" s="283"/>
      <c r="F7" s="283"/>
      <c r="G7" s="283"/>
      <c r="H7" s="283"/>
      <c r="I7" s="299"/>
      <c r="J7" s="241"/>
      <c r="K7" s="298"/>
    </row>
    <row r="8" spans="2:11" ht="15.75" customHeight="1">
      <c r="B8" s="241"/>
      <c r="C8" s="240" t="s">
        <v>290</v>
      </c>
      <c r="E8" s="283"/>
      <c r="F8" s="283"/>
      <c r="G8" s="283"/>
      <c r="H8" s="283"/>
      <c r="I8" s="299"/>
      <c r="J8" s="241"/>
      <c r="K8" s="298"/>
    </row>
    <row r="9" ht="17.25" thickBot="1">
      <c r="D9" s="240" t="s">
        <v>289</v>
      </c>
    </row>
    <row r="10" spans="7:11" ht="16.5" customHeight="1" thickBot="1">
      <c r="G10" s="660" t="s">
        <v>288</v>
      </c>
      <c r="H10" s="657"/>
      <c r="I10" s="658" t="s">
        <v>20</v>
      </c>
      <c r="J10" s="659"/>
      <c r="K10" s="279">
        <v>1801005</v>
      </c>
    </row>
    <row r="11" ht="4.5" customHeight="1" thickBot="1"/>
    <row r="12" spans="2:11" ht="54.75" customHeight="1" thickBot="1">
      <c r="B12" s="297" t="s">
        <v>50</v>
      </c>
      <c r="C12" s="296" t="s">
        <v>2</v>
      </c>
      <c r="D12" s="296" t="s">
        <v>129</v>
      </c>
      <c r="E12" s="296" t="s">
        <v>287</v>
      </c>
      <c r="F12" s="296" t="s">
        <v>286</v>
      </c>
      <c r="G12" s="296" t="s">
        <v>285</v>
      </c>
      <c r="H12" s="296" t="s">
        <v>284</v>
      </c>
      <c r="I12" s="296" t="s">
        <v>283</v>
      </c>
      <c r="J12" s="296" t="s">
        <v>282</v>
      </c>
      <c r="K12" s="295" t="s">
        <v>281</v>
      </c>
    </row>
    <row r="13" ht="13.5" thickBot="1">
      <c r="B13" s="294"/>
    </row>
    <row r="14" spans="2:11" ht="13.5" thickBot="1">
      <c r="B14" s="293">
        <v>1</v>
      </c>
      <c r="C14" s="277">
        <v>2</v>
      </c>
      <c r="D14" s="277">
        <v>3</v>
      </c>
      <c r="E14" s="277">
        <v>4</v>
      </c>
      <c r="F14" s="277">
        <v>5</v>
      </c>
      <c r="G14" s="275">
        <v>6</v>
      </c>
      <c r="H14" s="275">
        <v>7</v>
      </c>
      <c r="I14" s="275">
        <v>8</v>
      </c>
      <c r="J14" s="275">
        <v>9</v>
      </c>
      <c r="K14" s="275">
        <v>10</v>
      </c>
    </row>
    <row r="15" spans="2:11" s="251" customFormat="1" ht="13.5" customHeight="1">
      <c r="B15" s="258" t="s">
        <v>254</v>
      </c>
      <c r="C15" s="257">
        <v>4000</v>
      </c>
      <c r="D15" s="292"/>
      <c r="E15" s="291"/>
      <c r="F15" s="292"/>
      <c r="G15" s="292"/>
      <c r="H15" s="292"/>
      <c r="I15" s="292"/>
      <c r="J15" s="292"/>
      <c r="K15" s="291"/>
    </row>
    <row r="16" spans="2:11" s="251" customFormat="1" ht="12" customHeight="1" thickBot="1">
      <c r="B16" s="255" t="s">
        <v>280</v>
      </c>
      <c r="C16" s="254"/>
      <c r="D16" s="290">
        <v>8868</v>
      </c>
      <c r="E16" s="289"/>
      <c r="F16" s="290">
        <v>523</v>
      </c>
      <c r="G16" s="290">
        <v>58</v>
      </c>
      <c r="H16" s="290">
        <v>3051</v>
      </c>
      <c r="I16" s="290"/>
      <c r="J16" s="290"/>
      <c r="K16" s="289">
        <f>D16+E16+H16+F16+G16</f>
        <v>12500</v>
      </c>
    </row>
    <row r="17" spans="2:11" s="251" customFormat="1" ht="16.5" customHeight="1">
      <c r="B17" s="258" t="s">
        <v>279</v>
      </c>
      <c r="C17" s="267">
        <v>4005</v>
      </c>
      <c r="D17" s="267"/>
      <c r="E17" s="266"/>
      <c r="F17" s="267"/>
      <c r="G17" s="267"/>
      <c r="H17" s="267"/>
      <c r="I17" s="267"/>
      <c r="J17" s="267"/>
      <c r="K17" s="288"/>
    </row>
    <row r="18" spans="2:11" s="251" customFormat="1" ht="12" customHeight="1" thickBot="1">
      <c r="B18" s="264" t="s">
        <v>278</v>
      </c>
      <c r="C18" s="253"/>
      <c r="D18" s="253"/>
      <c r="E18" s="252"/>
      <c r="F18" s="253"/>
      <c r="G18" s="253"/>
      <c r="H18" s="253"/>
      <c r="I18" s="253"/>
      <c r="J18" s="253"/>
      <c r="K18" s="287"/>
    </row>
    <row r="19" spans="2:11" s="251" customFormat="1" ht="16.5" customHeight="1" thickBot="1">
      <c r="B19" s="264" t="s">
        <v>277</v>
      </c>
      <c r="C19" s="263">
        <v>4010</v>
      </c>
      <c r="D19" s="262"/>
      <c r="E19" s="261"/>
      <c r="F19" s="262"/>
      <c r="G19" s="262"/>
      <c r="H19" s="262">
        <v>-20</v>
      </c>
      <c r="I19" s="262"/>
      <c r="J19" s="262"/>
      <c r="K19" s="261">
        <v>-20</v>
      </c>
    </row>
    <row r="20" spans="2:11" s="251" customFormat="1" ht="16.5" customHeight="1" thickBot="1">
      <c r="B20" s="264" t="s">
        <v>276</v>
      </c>
      <c r="C20" s="263">
        <v>4090</v>
      </c>
      <c r="D20" s="262"/>
      <c r="E20" s="261"/>
      <c r="F20" s="262"/>
      <c r="G20" s="262"/>
      <c r="H20" s="262"/>
      <c r="I20" s="262"/>
      <c r="J20" s="262"/>
      <c r="K20" s="261"/>
    </row>
    <row r="21" spans="2:20" s="251" customFormat="1" ht="26.25" customHeight="1" thickBot="1">
      <c r="B21" s="255" t="s">
        <v>275</v>
      </c>
      <c r="C21" s="260">
        <v>4095</v>
      </c>
      <c r="D21" s="286">
        <f>D16</f>
        <v>8868</v>
      </c>
      <c r="E21" s="285">
        <f>E16</f>
        <v>0</v>
      </c>
      <c r="F21" s="286">
        <f>F16</f>
        <v>523</v>
      </c>
      <c r="G21" s="286">
        <v>58</v>
      </c>
      <c r="H21" s="286">
        <v>3031</v>
      </c>
      <c r="I21" s="286"/>
      <c r="J21" s="286"/>
      <c r="K21" s="289">
        <f>D21+E21+H21+F21+G21</f>
        <v>12480</v>
      </c>
      <c r="M21" s="283"/>
      <c r="N21" s="283"/>
      <c r="O21" s="283"/>
      <c r="P21" s="283"/>
      <c r="Q21" s="283"/>
      <c r="R21" s="283"/>
      <c r="S21" s="283"/>
      <c r="T21" s="283"/>
    </row>
    <row r="22" spans="2:20" s="251" customFormat="1" ht="26.25" customHeight="1" thickBot="1">
      <c r="B22" s="255" t="s">
        <v>274</v>
      </c>
      <c r="C22" s="260">
        <v>4100</v>
      </c>
      <c r="D22" s="262"/>
      <c r="E22" s="261"/>
      <c r="F22" s="262"/>
      <c r="G22" s="262"/>
      <c r="H22" s="262">
        <v>-2416</v>
      </c>
      <c r="I22" s="262"/>
      <c r="J22" s="262"/>
      <c r="K22" s="252">
        <f>D22+E22+H22</f>
        <v>-2416</v>
      </c>
      <c r="M22" s="284"/>
      <c r="N22" s="247"/>
      <c r="O22" s="284"/>
      <c r="P22" s="284"/>
      <c r="Q22" s="284"/>
      <c r="R22" s="284"/>
      <c r="S22" s="284"/>
      <c r="T22" s="247"/>
    </row>
    <row r="23" spans="2:20" s="251" customFormat="1" ht="29.25" customHeight="1" thickBot="1">
      <c r="B23" s="242" t="s">
        <v>273</v>
      </c>
      <c r="C23" s="260">
        <v>4110</v>
      </c>
      <c r="D23" s="262"/>
      <c r="E23" s="261"/>
      <c r="F23" s="262"/>
      <c r="G23" s="262"/>
      <c r="H23" s="262"/>
      <c r="I23" s="262"/>
      <c r="J23" s="262"/>
      <c r="K23" s="252"/>
      <c r="M23" s="283"/>
      <c r="N23" s="283"/>
      <c r="O23" s="283"/>
      <c r="P23" s="283"/>
      <c r="Q23" s="283"/>
      <c r="R23" s="283"/>
      <c r="S23" s="283"/>
      <c r="T23" s="283"/>
    </row>
    <row r="24" spans="2:11" s="251" customFormat="1" ht="13.5" customHeight="1">
      <c r="B24" s="270" t="s">
        <v>272</v>
      </c>
      <c r="C24" s="268">
        <v>4200</v>
      </c>
      <c r="D24" s="267"/>
      <c r="E24" s="266"/>
      <c r="F24" s="267"/>
      <c r="G24" s="267"/>
      <c r="H24" s="267"/>
      <c r="I24" s="267"/>
      <c r="J24" s="267"/>
      <c r="K24" s="667">
        <f>D25+E25+H25</f>
        <v>0</v>
      </c>
    </row>
    <row r="25" spans="2:11" s="251" customFormat="1" ht="24.75" customHeight="1" thickBot="1">
      <c r="B25" s="269" t="s">
        <v>271</v>
      </c>
      <c r="C25" s="265"/>
      <c r="D25" s="253"/>
      <c r="E25" s="252"/>
      <c r="F25" s="253"/>
      <c r="G25" s="253"/>
      <c r="H25" s="253"/>
      <c r="I25" s="253"/>
      <c r="J25" s="253"/>
      <c r="K25" s="668"/>
    </row>
    <row r="26" spans="2:11" s="251" customFormat="1" ht="27" customHeight="1" thickBot="1">
      <c r="B26" s="264" t="s">
        <v>270</v>
      </c>
      <c r="C26" s="263">
        <v>4205</v>
      </c>
      <c r="D26" s="262"/>
      <c r="E26" s="261"/>
      <c r="F26" s="262"/>
      <c r="G26" s="262"/>
      <c r="H26" s="262"/>
      <c r="I26" s="262"/>
      <c r="J26" s="262"/>
      <c r="K26" s="252"/>
    </row>
    <row r="27" spans="2:11" s="251" customFormat="1" ht="32.25" customHeight="1" thickBot="1">
      <c r="B27" s="264" t="s">
        <v>269</v>
      </c>
      <c r="C27" s="263">
        <v>4210</v>
      </c>
      <c r="D27" s="262"/>
      <c r="E27" s="261"/>
      <c r="F27" s="262"/>
      <c r="G27" s="262"/>
      <c r="H27" s="262"/>
      <c r="I27" s="262"/>
      <c r="J27" s="262"/>
      <c r="K27" s="261"/>
    </row>
    <row r="28" spans="2:11" s="251" customFormat="1" ht="32.25" customHeight="1" thickBot="1">
      <c r="B28" s="282" t="s">
        <v>268</v>
      </c>
      <c r="C28" s="268">
        <v>4215</v>
      </c>
      <c r="D28" s="280"/>
      <c r="E28" s="281"/>
      <c r="F28" s="280"/>
      <c r="G28" s="280"/>
      <c r="H28" s="280"/>
      <c r="I28" s="280"/>
      <c r="J28" s="280"/>
      <c r="K28" s="279">
        <f>D28+E28+H28</f>
        <v>0</v>
      </c>
    </row>
    <row r="29" spans="2:11" s="251" customFormat="1" ht="32.25" customHeight="1" thickBot="1">
      <c r="B29" s="278" t="s">
        <v>267</v>
      </c>
      <c r="C29" s="277">
        <v>4220</v>
      </c>
      <c r="D29" s="275"/>
      <c r="E29" s="276"/>
      <c r="F29" s="275"/>
      <c r="G29" s="275"/>
      <c r="H29" s="275"/>
      <c r="I29" s="275"/>
      <c r="J29" s="275"/>
      <c r="K29" s="252"/>
    </row>
    <row r="30" spans="2:11" s="251" customFormat="1" ht="32.25" customHeight="1" thickBot="1">
      <c r="B30" s="274" t="s">
        <v>266</v>
      </c>
      <c r="C30" s="273">
        <v>4225</v>
      </c>
      <c r="D30" s="271"/>
      <c r="E30" s="272"/>
      <c r="F30" s="271"/>
      <c r="G30" s="271"/>
      <c r="H30" s="271"/>
      <c r="I30" s="271"/>
      <c r="J30" s="271"/>
      <c r="K30" s="252">
        <f>D30+E30+H30</f>
        <v>0</v>
      </c>
    </row>
    <row r="31" spans="2:11" s="251" customFormat="1" ht="12.75" customHeight="1">
      <c r="B31" s="270" t="s">
        <v>265</v>
      </c>
      <c r="C31" s="268">
        <v>4240</v>
      </c>
      <c r="D31" s="267"/>
      <c r="E31" s="266"/>
      <c r="F31" s="267"/>
      <c r="G31" s="267"/>
      <c r="H31" s="267"/>
      <c r="I31" s="267"/>
      <c r="J31" s="267"/>
      <c r="K31" s="266"/>
    </row>
    <row r="32" spans="2:11" s="251" customFormat="1" ht="13.5" customHeight="1" thickBot="1">
      <c r="B32" s="269" t="s">
        <v>264</v>
      </c>
      <c r="C32" s="265"/>
      <c r="D32" s="253"/>
      <c r="E32" s="252"/>
      <c r="F32" s="253"/>
      <c r="G32" s="253"/>
      <c r="H32" s="253"/>
      <c r="I32" s="253"/>
      <c r="J32" s="253"/>
      <c r="K32" s="252"/>
    </row>
    <row r="33" spans="2:11" s="251" customFormat="1" ht="23.25" customHeight="1" thickBot="1">
      <c r="B33" s="264" t="s">
        <v>263</v>
      </c>
      <c r="C33" s="263">
        <v>4245</v>
      </c>
      <c r="D33" s="262"/>
      <c r="E33" s="261"/>
      <c r="F33" s="262"/>
      <c r="G33" s="262"/>
      <c r="H33" s="262"/>
      <c r="I33" s="262"/>
      <c r="J33" s="262"/>
      <c r="K33" s="261"/>
    </row>
    <row r="34" spans="2:11" s="251" customFormat="1" ht="16.5" customHeight="1">
      <c r="B34" s="258" t="s">
        <v>262</v>
      </c>
      <c r="C34" s="268">
        <v>4260</v>
      </c>
      <c r="D34" s="267"/>
      <c r="E34" s="266"/>
      <c r="F34" s="267"/>
      <c r="G34" s="267"/>
      <c r="H34" s="267"/>
      <c r="I34" s="267"/>
      <c r="J34" s="267"/>
      <c r="K34" s="266"/>
    </row>
    <row r="35" spans="2:11" s="251" customFormat="1" ht="11.25" customHeight="1" thickBot="1">
      <c r="B35" s="264" t="s">
        <v>261</v>
      </c>
      <c r="C35" s="265"/>
      <c r="D35" s="253"/>
      <c r="E35" s="252"/>
      <c r="F35" s="253"/>
      <c r="G35" s="253"/>
      <c r="H35" s="253"/>
      <c r="I35" s="253"/>
      <c r="J35" s="253"/>
      <c r="K35" s="252"/>
    </row>
    <row r="36" spans="2:11" s="251" customFormat="1" ht="24.75" customHeight="1" hidden="1" thickBot="1">
      <c r="B36" s="264" t="s">
        <v>260</v>
      </c>
      <c r="C36" s="263">
        <v>4265</v>
      </c>
      <c r="D36" s="262"/>
      <c r="E36" s="261"/>
      <c r="F36" s="262"/>
      <c r="G36" s="262"/>
      <c r="H36" s="262"/>
      <c r="I36" s="262"/>
      <c r="J36" s="262"/>
      <c r="K36" s="261"/>
    </row>
    <row r="37" spans="2:11" s="251" customFormat="1" ht="24" customHeight="1" hidden="1" thickBot="1">
      <c r="B37" s="264" t="s">
        <v>259</v>
      </c>
      <c r="C37" s="263">
        <v>4270</v>
      </c>
      <c r="D37" s="262"/>
      <c r="E37" s="261"/>
      <c r="F37" s="262"/>
      <c r="G37" s="262"/>
      <c r="H37" s="262"/>
      <c r="I37" s="262"/>
      <c r="J37" s="262"/>
      <c r="K37" s="261"/>
    </row>
    <row r="38" spans="2:11" s="251" customFormat="1" ht="16.5" customHeight="1" thickBot="1">
      <c r="B38" s="264" t="s">
        <v>258</v>
      </c>
      <c r="C38" s="263">
        <v>4275</v>
      </c>
      <c r="D38" s="262"/>
      <c r="E38" s="261"/>
      <c r="F38" s="262"/>
      <c r="G38" s="262"/>
      <c r="H38" s="262"/>
      <c r="I38" s="262"/>
      <c r="J38" s="262"/>
      <c r="K38" s="261"/>
    </row>
    <row r="39" spans="2:11" s="251" customFormat="1" ht="16.5" customHeight="1" thickBot="1">
      <c r="B39" s="264" t="s">
        <v>257</v>
      </c>
      <c r="C39" s="263">
        <v>4290</v>
      </c>
      <c r="D39" s="262"/>
      <c r="E39" s="261"/>
      <c r="F39" s="262"/>
      <c r="G39" s="262"/>
      <c r="H39" s="262"/>
      <c r="I39" s="262"/>
      <c r="J39" s="262"/>
      <c r="K39" s="261">
        <f>D39+E39+F39+G39+H39+I39+J39</f>
        <v>0</v>
      </c>
    </row>
    <row r="40" spans="2:11" s="251" customFormat="1" ht="16.5" customHeight="1" thickBot="1">
      <c r="B40" s="264" t="s">
        <v>256</v>
      </c>
      <c r="C40" s="263"/>
      <c r="D40" s="262"/>
      <c r="E40" s="261"/>
      <c r="F40" s="262"/>
      <c r="G40" s="262"/>
      <c r="H40" s="262"/>
      <c r="I40" s="262"/>
      <c r="J40" s="262"/>
      <c r="K40" s="261">
        <f>D40+E40+F40+G40+H40+I40+J40</f>
        <v>0</v>
      </c>
    </row>
    <row r="41" spans="2:11" s="251" customFormat="1" ht="17.25" customHeight="1" thickBot="1">
      <c r="B41" s="255" t="s">
        <v>255</v>
      </c>
      <c r="C41" s="260">
        <v>4295</v>
      </c>
      <c r="D41" s="259">
        <f>D22+D23-D24-D26-D27+D31+D33-D34-D36-D37-D38+D39-D40</f>
        <v>0</v>
      </c>
      <c r="E41" s="259">
        <f>E22+E23-E24-E26-E27+E31+E33-E34-E36-E37-E38+E39-E40</f>
        <v>0</v>
      </c>
      <c r="F41" s="259">
        <f>F22+F23-F24-F26-F27+F31+F33-F34-F36-F37-F38+F39-F40</f>
        <v>0</v>
      </c>
      <c r="G41" s="259">
        <f>G22+G23-G24-G26-G27+G31+G33-G34-G36-G37-G38+G39-G40</f>
        <v>0</v>
      </c>
      <c r="H41" s="259">
        <f>H22+H23-H24-H26-H27+H31+H33-H34-H36-H37-H38+H39-H40-H25+H28+H30</f>
        <v>-2416</v>
      </c>
      <c r="I41" s="259">
        <f>I22+I23-I24-I26-I27+I31+I33-I34-I36-I37-I38+I39-I40-I25</f>
        <v>0</v>
      </c>
      <c r="J41" s="259">
        <f>J22+J23-J24-J26-J27+J31+J33-J34-J36-J37-J38+J39-J40-J25</f>
        <v>0</v>
      </c>
      <c r="K41" s="259">
        <f>K22+K23-K24-K26-K27+K31+K33-K34-K36-K37-K38+K39-K40-K25+K28+K30</f>
        <v>-2416</v>
      </c>
    </row>
    <row r="42" spans="2:11" s="251" customFormat="1" ht="16.5" customHeight="1">
      <c r="B42" s="258" t="s">
        <v>254</v>
      </c>
      <c r="C42" s="257">
        <v>4300</v>
      </c>
      <c r="D42" s="256">
        <f aca="true" t="shared" si="0" ref="D42:K42">D21+D41</f>
        <v>8868</v>
      </c>
      <c r="E42" s="256">
        <f t="shared" si="0"/>
        <v>0</v>
      </c>
      <c r="F42" s="256">
        <f t="shared" si="0"/>
        <v>523</v>
      </c>
      <c r="G42" s="256">
        <f t="shared" si="0"/>
        <v>58</v>
      </c>
      <c r="H42" s="256">
        <f t="shared" si="0"/>
        <v>615</v>
      </c>
      <c r="I42" s="256">
        <f t="shared" si="0"/>
        <v>0</v>
      </c>
      <c r="J42" s="256">
        <f t="shared" si="0"/>
        <v>0</v>
      </c>
      <c r="K42" s="256">
        <f t="shared" si="0"/>
        <v>10064</v>
      </c>
    </row>
    <row r="43" spans="2:11" s="251" customFormat="1" ht="16.5" customHeight="1" thickBot="1">
      <c r="B43" s="255" t="s">
        <v>253</v>
      </c>
      <c r="C43" s="254"/>
      <c r="D43" s="253"/>
      <c r="E43" s="252"/>
      <c r="F43" s="253"/>
      <c r="G43" s="253"/>
      <c r="H43" s="253"/>
      <c r="I43" s="253"/>
      <c r="J43" s="253"/>
      <c r="K43" s="252"/>
    </row>
    <row r="44" ht="12.75">
      <c r="B44" s="250"/>
    </row>
    <row r="45" ht="12.75">
      <c r="B45" s="250"/>
    </row>
    <row r="46" spans="2:10" ht="12.75">
      <c r="B46" s="656" t="str">
        <f>'[2]форма 1'!B113</f>
        <v>Керівник</v>
      </c>
      <c r="C46" s="657"/>
      <c r="H46" s="153" t="s">
        <v>252</v>
      </c>
      <c r="I46" s="156" t="str">
        <f>'форма 1'!D113</f>
        <v>Тяглій Д.Є.</v>
      </c>
      <c r="J46" s="155"/>
    </row>
    <row r="47" spans="2:9" ht="12.75">
      <c r="B47" s="250"/>
      <c r="H47" s="155"/>
      <c r="I47" s="155"/>
    </row>
    <row r="48" spans="2:10" ht="14.25" customHeight="1">
      <c r="B48" s="250" t="s">
        <v>35</v>
      </c>
      <c r="H48" s="153" t="s">
        <v>252</v>
      </c>
      <c r="I48" s="156" t="str">
        <f>'форма 1'!D115</f>
        <v>Тіторенко О.А.</v>
      </c>
      <c r="J48" s="155"/>
    </row>
  </sheetData>
  <sheetProtection/>
  <mergeCells count="7">
    <mergeCell ref="B46:C46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1">
      <selection activeCell="J28" sqref="J28"/>
    </sheetView>
  </sheetViews>
  <sheetFormatPr defaultColWidth="8.00390625" defaultRowHeight="12.75"/>
  <cols>
    <col min="1" max="1" width="39.25390625" style="153" customWidth="1"/>
    <col min="2" max="2" width="5.125" style="153" customWidth="1"/>
    <col min="3" max="4" width="8.00390625" style="153" customWidth="1"/>
    <col min="5" max="5" width="7.25390625" style="153" customWidth="1"/>
    <col min="6" max="6" width="6.875" style="153" customWidth="1"/>
    <col min="7" max="7" width="5.875" style="153" customWidth="1"/>
    <col min="8" max="8" width="6.625" style="153" customWidth="1"/>
    <col min="9" max="9" width="6.375" style="153" customWidth="1"/>
    <col min="10" max="10" width="6.625" style="153" customWidth="1"/>
    <col min="11" max="12" width="6.25390625" style="153" customWidth="1"/>
    <col min="13" max="13" width="6.00390625" style="153" customWidth="1"/>
    <col min="14" max="14" width="9.375" style="153" customWidth="1"/>
    <col min="15" max="15" width="8.875" style="153" customWidth="1"/>
    <col min="16" max="16384" width="8.00390625" style="153" customWidth="1"/>
  </cols>
  <sheetData>
    <row r="1" spans="1:15" ht="12.7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5.75">
      <c r="A2" s="334" t="s">
        <v>661</v>
      </c>
      <c r="B2" s="333"/>
      <c r="C2" s="333"/>
      <c r="D2" s="333"/>
      <c r="E2" s="333"/>
      <c r="F2" s="321"/>
      <c r="G2" s="321"/>
      <c r="H2" s="321"/>
      <c r="L2" s="322" t="s">
        <v>357</v>
      </c>
      <c r="M2" s="321"/>
      <c r="N2" s="331">
        <v>34112754</v>
      </c>
      <c r="O2" s="306"/>
    </row>
    <row r="3" spans="1:15" ht="15.75">
      <c r="A3" s="329" t="s">
        <v>356</v>
      </c>
      <c r="B3" s="328"/>
      <c r="C3" s="328"/>
      <c r="D3" s="328"/>
      <c r="E3" s="328"/>
      <c r="F3" s="321"/>
      <c r="G3" s="321"/>
      <c r="H3" s="321"/>
      <c r="L3" s="322" t="s">
        <v>355</v>
      </c>
      <c r="M3" s="321"/>
      <c r="N3" s="332">
        <v>5610100000</v>
      </c>
      <c r="O3" s="306"/>
    </row>
    <row r="4" spans="1:15" ht="15.75">
      <c r="A4" s="329" t="s">
        <v>354</v>
      </c>
      <c r="B4" s="328"/>
      <c r="C4" s="328"/>
      <c r="D4" s="328"/>
      <c r="E4" s="328"/>
      <c r="F4" s="321"/>
      <c r="G4" s="321"/>
      <c r="H4" s="321"/>
      <c r="L4" s="322" t="s">
        <v>353</v>
      </c>
      <c r="M4" s="321"/>
      <c r="N4" s="331">
        <v>21077</v>
      </c>
      <c r="O4" s="306"/>
    </row>
    <row r="5" spans="1:15" ht="15.75">
      <c r="A5" s="329" t="s">
        <v>352</v>
      </c>
      <c r="B5" s="328"/>
      <c r="C5" s="328"/>
      <c r="D5" s="328"/>
      <c r="E5" s="328"/>
      <c r="F5" s="321"/>
      <c r="G5" s="321"/>
      <c r="H5" s="321"/>
      <c r="L5" s="322" t="s">
        <v>351</v>
      </c>
      <c r="M5" s="321"/>
      <c r="N5" s="331">
        <v>140</v>
      </c>
      <c r="O5" s="306"/>
    </row>
    <row r="6" spans="1:15" ht="15.75">
      <c r="A6" s="329" t="s">
        <v>350</v>
      </c>
      <c r="B6" s="328"/>
      <c r="C6" s="328"/>
      <c r="D6" s="328"/>
      <c r="E6" s="328"/>
      <c r="F6" s="321"/>
      <c r="G6" s="321"/>
      <c r="H6" s="321"/>
      <c r="L6" s="322" t="s">
        <v>349</v>
      </c>
      <c r="M6" s="321"/>
      <c r="N6" s="330" t="s">
        <v>67</v>
      </c>
      <c r="O6" s="306"/>
    </row>
    <row r="7" spans="1:15" ht="15.75">
      <c r="A7" s="329" t="s">
        <v>348</v>
      </c>
      <c r="B7" s="328"/>
      <c r="C7" s="328"/>
      <c r="D7" s="328"/>
      <c r="E7" s="328"/>
      <c r="F7" s="321"/>
      <c r="G7" s="321"/>
      <c r="H7" s="321"/>
      <c r="L7" s="322" t="s">
        <v>347</v>
      </c>
      <c r="M7" s="321"/>
      <c r="N7" s="306"/>
      <c r="O7" s="306"/>
    </row>
    <row r="8" spans="1:15" ht="15.75">
      <c r="A8" s="329" t="s">
        <v>346</v>
      </c>
      <c r="B8" s="328"/>
      <c r="C8" s="328"/>
      <c r="D8" s="328"/>
      <c r="E8" s="328"/>
      <c r="F8" s="321"/>
      <c r="G8" s="321"/>
      <c r="H8" s="321"/>
      <c r="I8" s="321"/>
      <c r="J8" s="321"/>
      <c r="K8" s="321"/>
      <c r="L8" s="321"/>
      <c r="M8" s="321"/>
      <c r="N8" s="306"/>
      <c r="O8" s="306"/>
    </row>
    <row r="9" spans="1:15" ht="9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06"/>
      <c r="O9" s="306"/>
    </row>
    <row r="10" spans="1:15" ht="18.75">
      <c r="A10" s="327"/>
      <c r="B10" s="321"/>
      <c r="C10" s="321"/>
      <c r="D10" s="321"/>
      <c r="E10" s="326" t="s">
        <v>345</v>
      </c>
      <c r="F10" s="325"/>
      <c r="G10" s="325"/>
      <c r="H10" s="325"/>
      <c r="I10" s="325"/>
      <c r="J10" s="321"/>
      <c r="K10" s="321"/>
      <c r="L10" s="321"/>
      <c r="M10" s="321"/>
      <c r="N10" s="306"/>
      <c r="O10" s="306"/>
    </row>
    <row r="11" spans="1:15" ht="18.75">
      <c r="A11" s="327"/>
      <c r="B11" s="321"/>
      <c r="C11" s="321"/>
      <c r="D11" s="321"/>
      <c r="E11" s="325"/>
      <c r="F11" s="325"/>
      <c r="G11" s="326" t="s">
        <v>344</v>
      </c>
      <c r="H11" s="325"/>
      <c r="I11" s="325"/>
      <c r="J11" s="321"/>
      <c r="K11" s="321"/>
      <c r="L11" s="321"/>
      <c r="M11" s="321"/>
      <c r="N11" s="306"/>
      <c r="O11" s="306"/>
    </row>
    <row r="12" spans="1:15" ht="18.75">
      <c r="A12" s="321"/>
      <c r="B12" s="321"/>
      <c r="C12" s="321"/>
      <c r="D12" s="321"/>
      <c r="E12" s="325"/>
      <c r="F12" s="325"/>
      <c r="G12" s="325"/>
      <c r="H12" s="325"/>
      <c r="I12" s="324" t="s">
        <v>343</v>
      </c>
      <c r="J12" s="321"/>
      <c r="K12" s="321"/>
      <c r="L12" s="321"/>
      <c r="M12" s="321"/>
      <c r="N12" s="306"/>
      <c r="O12" s="306"/>
    </row>
    <row r="13" spans="1:15" ht="15.7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2" t="s">
        <v>342</v>
      </c>
      <c r="L13" s="321"/>
      <c r="M13" s="323" t="s">
        <v>341</v>
      </c>
      <c r="N13" s="306"/>
      <c r="O13" s="306"/>
    </row>
    <row r="14" spans="1:15" ht="8.25" customHeight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06"/>
      <c r="O14" s="306"/>
    </row>
    <row r="15" spans="1:15" ht="12.75" hidden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</row>
    <row r="16" spans="1:15" ht="12.75" hidden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</row>
    <row r="17" spans="1:15" ht="12.75" hidden="1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</row>
    <row r="18" spans="1:15" ht="15.75">
      <c r="A18" s="320"/>
      <c r="B18" s="320"/>
      <c r="C18" s="320"/>
      <c r="D18" s="320"/>
      <c r="E18" s="320"/>
      <c r="F18" s="671" t="s">
        <v>340</v>
      </c>
      <c r="G18" s="671"/>
      <c r="H18" s="671"/>
      <c r="I18" s="671"/>
      <c r="J18" s="320"/>
      <c r="K18" s="320"/>
      <c r="L18" s="320"/>
      <c r="M18" s="320"/>
      <c r="N18" s="320"/>
      <c r="O18" s="320"/>
    </row>
    <row r="19" spans="1:15" ht="12.75">
      <c r="A19" s="676" t="s">
        <v>339</v>
      </c>
      <c r="B19" s="674" t="s">
        <v>2</v>
      </c>
      <c r="C19" s="669" t="s">
        <v>338</v>
      </c>
      <c r="D19" s="670"/>
      <c r="E19" s="674" t="s">
        <v>337</v>
      </c>
      <c r="F19" s="669" t="s">
        <v>336</v>
      </c>
      <c r="G19" s="670"/>
      <c r="H19" s="672" t="s">
        <v>335</v>
      </c>
      <c r="I19" s="673"/>
      <c r="J19" s="674" t="s">
        <v>334</v>
      </c>
      <c r="K19" s="674" t="s">
        <v>333</v>
      </c>
      <c r="L19" s="672" t="s">
        <v>332</v>
      </c>
      <c r="M19" s="673"/>
      <c r="N19" s="669" t="s">
        <v>331</v>
      </c>
      <c r="O19" s="670"/>
    </row>
    <row r="20" spans="1:15" ht="78.75">
      <c r="A20" s="677"/>
      <c r="B20" s="675"/>
      <c r="C20" s="319" t="s">
        <v>329</v>
      </c>
      <c r="D20" s="319" t="s">
        <v>328</v>
      </c>
      <c r="E20" s="675"/>
      <c r="F20" s="319" t="s">
        <v>330</v>
      </c>
      <c r="G20" s="319" t="s">
        <v>328</v>
      </c>
      <c r="H20" s="319" t="s">
        <v>329</v>
      </c>
      <c r="I20" s="319" t="s">
        <v>328</v>
      </c>
      <c r="J20" s="675"/>
      <c r="K20" s="675"/>
      <c r="L20" s="319" t="s">
        <v>330</v>
      </c>
      <c r="M20" s="319" t="s">
        <v>328</v>
      </c>
      <c r="N20" s="319" t="s">
        <v>329</v>
      </c>
      <c r="O20" s="319" t="s">
        <v>328</v>
      </c>
    </row>
    <row r="21" spans="1:15" ht="12.75">
      <c r="A21" s="318" t="s">
        <v>327</v>
      </c>
      <c r="B21" s="316" t="s">
        <v>326</v>
      </c>
      <c r="C21" s="316" t="s">
        <v>325</v>
      </c>
      <c r="D21" s="316" t="s">
        <v>324</v>
      </c>
      <c r="E21" s="316" t="s">
        <v>323</v>
      </c>
      <c r="F21" s="317" t="s">
        <v>322</v>
      </c>
      <c r="G21" s="316" t="s">
        <v>321</v>
      </c>
      <c r="H21" s="316" t="s">
        <v>320</v>
      </c>
      <c r="I21" s="316" t="s">
        <v>319</v>
      </c>
      <c r="J21" s="316" t="s">
        <v>191</v>
      </c>
      <c r="K21" s="316" t="s">
        <v>318</v>
      </c>
      <c r="L21" s="316" t="s">
        <v>317</v>
      </c>
      <c r="M21" s="316" t="s">
        <v>316</v>
      </c>
      <c r="N21" s="315" t="s">
        <v>315</v>
      </c>
      <c r="O21" s="315" t="s">
        <v>314</v>
      </c>
    </row>
    <row r="22" spans="1:15" ht="15.75">
      <c r="A22" s="312" t="s">
        <v>313</v>
      </c>
      <c r="B22" s="311" t="s">
        <v>312</v>
      </c>
      <c r="C22" s="313">
        <v>23</v>
      </c>
      <c r="D22" s="313">
        <v>7</v>
      </c>
      <c r="E22" s="314"/>
      <c r="F22" s="313"/>
      <c r="G22" s="313"/>
      <c r="H22" s="313"/>
      <c r="I22" s="313"/>
      <c r="J22" s="313">
        <v>1</v>
      </c>
      <c r="K22" s="313"/>
      <c r="L22" s="313"/>
      <c r="M22" s="313"/>
      <c r="N22" s="309">
        <f aca="true" t="shared" si="0" ref="N22:N28">C22+E22+F22-H22+L22</f>
        <v>23</v>
      </c>
      <c r="O22" s="309">
        <f aca="true" t="shared" si="1" ref="O22:O28">D22+G22-I22+J22+M22</f>
        <v>8</v>
      </c>
    </row>
    <row r="23" spans="1:15" ht="15.75">
      <c r="A23" s="312" t="s">
        <v>311</v>
      </c>
      <c r="B23" s="311" t="s">
        <v>310</v>
      </c>
      <c r="C23" s="313">
        <v>1</v>
      </c>
      <c r="D23" s="313">
        <v>1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09">
        <f t="shared" si="0"/>
        <v>1</v>
      </c>
      <c r="O23" s="309">
        <f t="shared" si="1"/>
        <v>1</v>
      </c>
    </row>
    <row r="24" spans="1:15" ht="15.75">
      <c r="A24" s="312" t="s">
        <v>309</v>
      </c>
      <c r="B24" s="311" t="s">
        <v>308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09">
        <f t="shared" si="0"/>
        <v>0</v>
      </c>
      <c r="O24" s="309">
        <f t="shared" si="1"/>
        <v>0</v>
      </c>
    </row>
    <row r="25" spans="1:15" ht="15.75">
      <c r="A25" s="312" t="s">
        <v>307</v>
      </c>
      <c r="B25" s="311" t="s">
        <v>306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09">
        <f t="shared" si="0"/>
        <v>0</v>
      </c>
      <c r="O25" s="309">
        <f t="shared" si="1"/>
        <v>0</v>
      </c>
    </row>
    <row r="26" spans="1:15" ht="15.75">
      <c r="A26" s="312" t="s">
        <v>305</v>
      </c>
      <c r="B26" s="311" t="s">
        <v>304</v>
      </c>
      <c r="C26" s="313">
        <v>205</v>
      </c>
      <c r="D26" s="313">
        <v>115</v>
      </c>
      <c r="E26" s="314"/>
      <c r="F26" s="313"/>
      <c r="G26" s="313"/>
      <c r="H26" s="314"/>
      <c r="I26" s="314"/>
      <c r="J26" s="314">
        <v>18</v>
      </c>
      <c r="K26" s="313"/>
      <c r="L26" s="313"/>
      <c r="M26" s="313"/>
      <c r="N26" s="309">
        <f t="shared" si="0"/>
        <v>205</v>
      </c>
      <c r="O26" s="309">
        <f t="shared" si="1"/>
        <v>133</v>
      </c>
    </row>
    <row r="27" spans="1:15" ht="15.75">
      <c r="A27" s="312" t="s">
        <v>303</v>
      </c>
      <c r="B27" s="311" t="s">
        <v>302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09">
        <f t="shared" si="0"/>
        <v>0</v>
      </c>
      <c r="O27" s="309">
        <f t="shared" si="1"/>
        <v>0</v>
      </c>
    </row>
    <row r="28" spans="1:15" ht="15.75">
      <c r="A28" s="312" t="s">
        <v>301</v>
      </c>
      <c r="B28" s="311" t="s">
        <v>300</v>
      </c>
      <c r="C28" s="313">
        <v>12</v>
      </c>
      <c r="D28" s="313">
        <v>12</v>
      </c>
      <c r="E28" s="313"/>
      <c r="F28" s="313"/>
      <c r="G28" s="313"/>
      <c r="H28" s="313"/>
      <c r="I28" s="313"/>
      <c r="J28" s="314"/>
      <c r="K28" s="313"/>
      <c r="L28" s="313"/>
      <c r="M28" s="313"/>
      <c r="N28" s="309">
        <f t="shared" si="0"/>
        <v>12</v>
      </c>
      <c r="O28" s="309">
        <f t="shared" si="1"/>
        <v>12</v>
      </c>
    </row>
    <row r="29" spans="1:15" ht="15.75">
      <c r="A29" s="312" t="s">
        <v>10</v>
      </c>
      <c r="B29" s="311" t="s">
        <v>299</v>
      </c>
      <c r="C29" s="310">
        <f aca="true" t="shared" si="2" ref="C29:O29">C28+C25+C24+C23+C22+C27+C26</f>
        <v>241</v>
      </c>
      <c r="D29" s="310">
        <f t="shared" si="2"/>
        <v>135</v>
      </c>
      <c r="E29" s="309">
        <f t="shared" si="2"/>
        <v>0</v>
      </c>
      <c r="F29" s="310">
        <f t="shared" si="2"/>
        <v>0</v>
      </c>
      <c r="G29" s="310">
        <f t="shared" si="2"/>
        <v>0</v>
      </c>
      <c r="H29" s="309">
        <f t="shared" si="2"/>
        <v>0</v>
      </c>
      <c r="I29" s="309">
        <f t="shared" si="2"/>
        <v>0</v>
      </c>
      <c r="J29" s="309">
        <f t="shared" si="2"/>
        <v>19</v>
      </c>
      <c r="K29" s="310">
        <f t="shared" si="2"/>
        <v>0</v>
      </c>
      <c r="L29" s="310">
        <f t="shared" si="2"/>
        <v>0</v>
      </c>
      <c r="M29" s="310">
        <f t="shared" si="2"/>
        <v>0</v>
      </c>
      <c r="N29" s="309">
        <f t="shared" si="2"/>
        <v>241</v>
      </c>
      <c r="O29" s="309">
        <f t="shared" si="2"/>
        <v>154</v>
      </c>
    </row>
    <row r="30" spans="1:15" ht="12.75">
      <c r="A30" s="307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</row>
    <row r="31" spans="1:15" ht="12.75">
      <c r="A31" s="307" t="s">
        <v>298</v>
      </c>
      <c r="B31" s="307" t="s">
        <v>297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</row>
    <row r="32" spans="1:15" ht="12.75">
      <c r="A32" s="307"/>
      <c r="B32" s="307" t="s">
        <v>296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</row>
    <row r="33" spans="1:15" ht="12.75">
      <c r="A33" s="307"/>
      <c r="B33" s="307" t="s">
        <v>295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</row>
    <row r="34" spans="1:15" ht="12.75">
      <c r="A34" s="307" t="s">
        <v>294</v>
      </c>
      <c r="B34" s="307" t="s">
        <v>293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</row>
    <row r="35" spans="1:15" ht="12.75">
      <c r="A35" s="307" t="s">
        <v>292</v>
      </c>
      <c r="B35" s="307" t="s">
        <v>291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</row>
    <row r="36" spans="1:15" ht="12.7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</row>
    <row r="37" spans="1:15" ht="12.7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</row>
  </sheetData>
  <sheetProtection/>
  <mergeCells count="11">
    <mergeCell ref="L19:M19"/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  <mergeCell ref="K19:K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="120" zoomScaleNormal="120" zoomScaleSheetLayoutView="100" zoomScalePageLayoutView="0" workbookViewId="0" topLeftCell="C23">
      <selection activeCell="P38" sqref="P38"/>
    </sheetView>
  </sheetViews>
  <sheetFormatPr defaultColWidth="8.00390625" defaultRowHeight="12.75"/>
  <cols>
    <col min="1" max="1" width="0.6171875" style="153" customWidth="1"/>
    <col min="2" max="2" width="23.875" style="153" customWidth="1"/>
    <col min="3" max="3" width="4.375" style="153" customWidth="1"/>
    <col min="4" max="5" width="8.375" style="153" customWidth="1"/>
    <col min="6" max="6" width="7.75390625" style="153" customWidth="1"/>
    <col min="7" max="7" width="6.625" style="153" customWidth="1"/>
    <col min="8" max="8" width="6.25390625" style="153" customWidth="1"/>
    <col min="9" max="10" width="6.125" style="153" customWidth="1"/>
    <col min="11" max="11" width="6.375" style="153" customWidth="1"/>
    <col min="12" max="12" width="6.625" style="153" customWidth="1"/>
    <col min="13" max="13" width="6.75390625" style="153" customWidth="1"/>
    <col min="14" max="14" width="6.625" style="153" customWidth="1"/>
    <col min="15" max="17" width="8.00390625" style="153" customWidth="1"/>
    <col min="18" max="18" width="7.25390625" style="153" customWidth="1"/>
    <col min="19" max="16384" width="8.00390625" style="153" customWidth="1"/>
  </cols>
  <sheetData>
    <row r="1" spans="1:20" ht="15.75">
      <c r="A1" s="362"/>
      <c r="B1" s="385"/>
      <c r="C1" s="385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155"/>
      <c r="R1" s="155"/>
      <c r="S1" s="155"/>
      <c r="T1" s="155"/>
    </row>
    <row r="2" spans="1:20" ht="22.5" customHeight="1">
      <c r="A2" s="362"/>
      <c r="B2" s="385"/>
      <c r="C2" s="385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155"/>
      <c r="R2" s="155"/>
      <c r="S2" s="155"/>
      <c r="T2" s="155"/>
    </row>
    <row r="3" spans="1:20" ht="14.25" customHeight="1">
      <c r="A3" s="362"/>
      <c r="B3" s="383" t="s">
        <v>443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0.5" customHeight="1">
      <c r="A4" s="362"/>
      <c r="B4" s="381"/>
      <c r="C4" s="379"/>
      <c r="D4" s="680"/>
      <c r="E4" s="680"/>
      <c r="F4" s="381"/>
      <c r="G4" s="679" t="s">
        <v>442</v>
      </c>
      <c r="H4" s="680"/>
      <c r="I4" s="679" t="s">
        <v>441</v>
      </c>
      <c r="J4" s="685"/>
      <c r="K4" s="382" t="s">
        <v>440</v>
      </c>
      <c r="L4" s="379" t="s">
        <v>439</v>
      </c>
      <c r="M4" s="680" t="s">
        <v>438</v>
      </c>
      <c r="N4" s="680"/>
      <c r="O4" s="679" t="s">
        <v>437</v>
      </c>
      <c r="P4" s="680"/>
      <c r="Q4" s="679" t="s">
        <v>436</v>
      </c>
      <c r="R4" s="680"/>
      <c r="S4" s="680"/>
      <c r="T4" s="685"/>
    </row>
    <row r="5" spans="1:20" ht="11.25" customHeight="1">
      <c r="A5" s="362"/>
      <c r="B5" s="377" t="s">
        <v>435</v>
      </c>
      <c r="C5" s="376" t="s">
        <v>434</v>
      </c>
      <c r="D5" s="682" t="s">
        <v>433</v>
      </c>
      <c r="E5" s="682"/>
      <c r="F5" s="377" t="s">
        <v>432</v>
      </c>
      <c r="G5" s="681" t="s">
        <v>431</v>
      </c>
      <c r="H5" s="682"/>
      <c r="I5" s="681" t="s">
        <v>418</v>
      </c>
      <c r="J5" s="686"/>
      <c r="K5" s="374" t="s">
        <v>430</v>
      </c>
      <c r="L5" s="376" t="s">
        <v>429</v>
      </c>
      <c r="M5" s="682" t="s">
        <v>428</v>
      </c>
      <c r="N5" s="682"/>
      <c r="O5" s="681"/>
      <c r="P5" s="682"/>
      <c r="Q5" s="681"/>
      <c r="R5" s="682"/>
      <c r="S5" s="682"/>
      <c r="T5" s="686"/>
    </row>
    <row r="6" spans="1:20" ht="11.25" customHeight="1">
      <c r="A6" s="362"/>
      <c r="B6" s="377" t="s">
        <v>427</v>
      </c>
      <c r="C6" s="376" t="s">
        <v>426</v>
      </c>
      <c r="D6" s="682" t="s">
        <v>425</v>
      </c>
      <c r="E6" s="682"/>
      <c r="F6" s="377" t="s">
        <v>418</v>
      </c>
      <c r="G6" s="683"/>
      <c r="H6" s="678"/>
      <c r="I6" s="683"/>
      <c r="J6" s="684"/>
      <c r="K6" s="374" t="s">
        <v>424</v>
      </c>
      <c r="L6" s="376" t="s">
        <v>423</v>
      </c>
      <c r="M6" s="678"/>
      <c r="N6" s="678"/>
      <c r="O6" s="681"/>
      <c r="P6" s="682"/>
      <c r="Q6" s="681"/>
      <c r="R6" s="682"/>
      <c r="S6" s="682"/>
      <c r="T6" s="686"/>
    </row>
    <row r="7" spans="1:20" ht="11.25" customHeight="1">
      <c r="A7" s="362"/>
      <c r="B7" s="372"/>
      <c r="C7" s="373"/>
      <c r="D7" s="682"/>
      <c r="E7" s="682"/>
      <c r="F7" s="372"/>
      <c r="G7" s="683"/>
      <c r="H7" s="678"/>
      <c r="I7" s="683"/>
      <c r="J7" s="684"/>
      <c r="K7" s="374" t="s">
        <v>422</v>
      </c>
      <c r="L7" s="376" t="s">
        <v>421</v>
      </c>
      <c r="M7" s="678"/>
      <c r="N7" s="678"/>
      <c r="O7" s="681"/>
      <c r="P7" s="682"/>
      <c r="Q7" s="679" t="s">
        <v>420</v>
      </c>
      <c r="R7" s="680"/>
      <c r="S7" s="679" t="s">
        <v>419</v>
      </c>
      <c r="T7" s="685"/>
    </row>
    <row r="8" spans="1:20" ht="11.25" customHeight="1">
      <c r="A8" s="362"/>
      <c r="B8" s="372"/>
      <c r="C8" s="373"/>
      <c r="D8" s="678"/>
      <c r="E8" s="678"/>
      <c r="F8" s="372"/>
      <c r="G8" s="683"/>
      <c r="H8" s="678"/>
      <c r="I8" s="683"/>
      <c r="J8" s="684"/>
      <c r="K8" s="374" t="s">
        <v>418</v>
      </c>
      <c r="L8" s="376" t="s">
        <v>417</v>
      </c>
      <c r="M8" s="678"/>
      <c r="N8" s="678"/>
      <c r="O8" s="681"/>
      <c r="P8" s="682"/>
      <c r="Q8" s="687"/>
      <c r="R8" s="688"/>
      <c r="S8" s="687" t="s">
        <v>416</v>
      </c>
      <c r="T8" s="689"/>
    </row>
    <row r="9" spans="1:20" ht="10.5" customHeight="1">
      <c r="A9" s="362"/>
      <c r="B9" s="372"/>
      <c r="C9" s="373"/>
      <c r="D9" s="379" t="s">
        <v>414</v>
      </c>
      <c r="E9" s="382"/>
      <c r="F9" s="372"/>
      <c r="G9" s="381" t="s">
        <v>415</v>
      </c>
      <c r="H9" s="381"/>
      <c r="I9" s="379" t="s">
        <v>414</v>
      </c>
      <c r="J9" s="380"/>
      <c r="K9" s="299"/>
      <c r="L9" s="373"/>
      <c r="M9" s="381" t="s">
        <v>413</v>
      </c>
      <c r="N9" s="381"/>
      <c r="O9" s="379" t="s">
        <v>412</v>
      </c>
      <c r="P9" s="380"/>
      <c r="Q9" s="374" t="s">
        <v>412</v>
      </c>
      <c r="R9" s="379"/>
      <c r="S9" s="374" t="s">
        <v>412</v>
      </c>
      <c r="T9" s="379"/>
    </row>
    <row r="10" spans="1:45" ht="10.5" customHeight="1">
      <c r="A10" s="362"/>
      <c r="B10" s="372"/>
      <c r="C10" s="373"/>
      <c r="D10" s="376" t="s">
        <v>411</v>
      </c>
      <c r="E10" s="374" t="s">
        <v>405</v>
      </c>
      <c r="F10" s="372"/>
      <c r="G10" s="377" t="s">
        <v>410</v>
      </c>
      <c r="H10" s="377" t="s">
        <v>408</v>
      </c>
      <c r="I10" s="376" t="s">
        <v>410</v>
      </c>
      <c r="J10" s="378" t="s">
        <v>405</v>
      </c>
      <c r="K10" s="299"/>
      <c r="L10" s="373"/>
      <c r="M10" s="377" t="s">
        <v>409</v>
      </c>
      <c r="N10" s="377" t="s">
        <v>408</v>
      </c>
      <c r="O10" s="376" t="s">
        <v>406</v>
      </c>
      <c r="P10" s="378" t="s">
        <v>405</v>
      </c>
      <c r="Q10" s="374" t="s">
        <v>407</v>
      </c>
      <c r="R10" s="376" t="s">
        <v>405</v>
      </c>
      <c r="S10" s="374" t="s">
        <v>406</v>
      </c>
      <c r="T10" s="377" t="s">
        <v>405</v>
      </c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1:45" ht="10.5" customHeight="1">
      <c r="A11" s="362"/>
      <c r="B11" s="372"/>
      <c r="C11" s="373"/>
      <c r="D11" s="376" t="s">
        <v>401</v>
      </c>
      <c r="E11" s="299"/>
      <c r="F11" s="372"/>
      <c r="G11" s="377" t="s">
        <v>404</v>
      </c>
      <c r="H11" s="372"/>
      <c r="I11" s="376" t="s">
        <v>403</v>
      </c>
      <c r="J11" s="375"/>
      <c r="K11" s="299"/>
      <c r="L11" s="373"/>
      <c r="M11" s="372"/>
      <c r="N11" s="372"/>
      <c r="O11" s="373"/>
      <c r="P11" s="375"/>
      <c r="Q11" s="374" t="s">
        <v>401</v>
      </c>
      <c r="R11" s="373"/>
      <c r="S11" s="299"/>
      <c r="T11" s="372"/>
      <c r="U11" s="154"/>
      <c r="V11" s="337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337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</row>
    <row r="12" spans="1:45" ht="10.5" customHeight="1">
      <c r="A12" s="362"/>
      <c r="B12" s="366"/>
      <c r="C12" s="368"/>
      <c r="D12" s="370"/>
      <c r="E12" s="367"/>
      <c r="F12" s="366"/>
      <c r="G12" s="371" t="s">
        <v>402</v>
      </c>
      <c r="H12" s="366"/>
      <c r="I12" s="370" t="s">
        <v>401</v>
      </c>
      <c r="J12" s="369"/>
      <c r="K12" s="367"/>
      <c r="L12" s="368"/>
      <c r="M12" s="366"/>
      <c r="N12" s="366"/>
      <c r="O12" s="368"/>
      <c r="P12" s="369"/>
      <c r="Q12" s="367"/>
      <c r="R12" s="368"/>
      <c r="S12" s="367"/>
      <c r="T12" s="366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ht="11.25" customHeight="1">
      <c r="A13" s="362"/>
      <c r="B13" s="364">
        <v>1</v>
      </c>
      <c r="C13" s="364">
        <v>2</v>
      </c>
      <c r="D13" s="364">
        <v>3</v>
      </c>
      <c r="E13" s="364">
        <v>4</v>
      </c>
      <c r="F13" s="365">
        <v>5</v>
      </c>
      <c r="G13" s="365">
        <v>6</v>
      </c>
      <c r="H13" s="365">
        <v>7</v>
      </c>
      <c r="I13" s="365">
        <v>8</v>
      </c>
      <c r="J13" s="365">
        <v>9</v>
      </c>
      <c r="K13" s="364">
        <v>10</v>
      </c>
      <c r="L13" s="364">
        <v>1</v>
      </c>
      <c r="M13" s="364">
        <v>12</v>
      </c>
      <c r="N13" s="364">
        <v>13</v>
      </c>
      <c r="O13" s="364">
        <v>14</v>
      </c>
      <c r="P13" s="364">
        <v>15</v>
      </c>
      <c r="Q13" s="364">
        <v>16</v>
      </c>
      <c r="R13" s="364">
        <v>17</v>
      </c>
      <c r="S13" s="364">
        <v>18</v>
      </c>
      <c r="T13" s="363">
        <v>19</v>
      </c>
      <c r="U13" s="154"/>
      <c r="V13" s="336"/>
      <c r="W13" s="336"/>
      <c r="X13" s="336"/>
      <c r="Y13" s="336"/>
      <c r="Z13" s="336"/>
      <c r="AA13" s="336"/>
      <c r="AB13" s="336"/>
      <c r="AC13" s="338"/>
      <c r="AD13" s="338"/>
      <c r="AE13" s="338"/>
      <c r="AF13" s="338"/>
      <c r="AG13" s="154"/>
      <c r="AH13" s="154"/>
      <c r="AI13" s="336"/>
      <c r="AJ13" s="336"/>
      <c r="AK13" s="336"/>
      <c r="AL13" s="336"/>
      <c r="AM13" s="336"/>
      <c r="AN13" s="336"/>
      <c r="AO13" s="336"/>
      <c r="AP13" s="338"/>
      <c r="AQ13" s="338"/>
      <c r="AR13" s="338"/>
      <c r="AS13" s="338"/>
    </row>
    <row r="14" spans="1:45" ht="15" customHeight="1">
      <c r="A14" s="362"/>
      <c r="B14" s="356" t="s">
        <v>400</v>
      </c>
      <c r="C14" s="355">
        <v>100</v>
      </c>
      <c r="D14" s="361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3">
        <f aca="true" t="shared" si="0" ref="O14:O30">D14+F14-I14+M14+G14</f>
        <v>0</v>
      </c>
      <c r="P14" s="359">
        <f aca="true" t="shared" si="1" ref="P14:P30">E14+H14-J14+K14+N14</f>
        <v>0</v>
      </c>
      <c r="Q14" s="358"/>
      <c r="R14" s="358"/>
      <c r="S14" s="358"/>
      <c r="T14" s="357"/>
      <c r="U14" s="154"/>
      <c r="V14" s="335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335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</row>
    <row r="15" spans="1:45" ht="15" customHeight="1">
      <c r="A15" s="362"/>
      <c r="B15" s="356" t="s">
        <v>24</v>
      </c>
      <c r="C15" s="355">
        <v>105</v>
      </c>
      <c r="D15" s="361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3">
        <f t="shared" si="0"/>
        <v>0</v>
      </c>
      <c r="P15" s="359">
        <f t="shared" si="1"/>
        <v>0</v>
      </c>
      <c r="Q15" s="358"/>
      <c r="R15" s="358"/>
      <c r="S15" s="358"/>
      <c r="T15" s="357"/>
      <c r="U15" s="154"/>
      <c r="V15" s="335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335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</row>
    <row r="16" spans="1:45" ht="24" customHeight="1">
      <c r="A16" s="174"/>
      <c r="B16" s="356" t="s">
        <v>399</v>
      </c>
      <c r="C16" s="355">
        <v>110</v>
      </c>
      <c r="D16" s="361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3">
        <f t="shared" si="0"/>
        <v>0</v>
      </c>
      <c r="P16" s="359">
        <f t="shared" si="1"/>
        <v>0</v>
      </c>
      <c r="Q16" s="358"/>
      <c r="R16" s="358"/>
      <c r="S16" s="358"/>
      <c r="T16" s="357"/>
      <c r="U16" s="154"/>
      <c r="V16" s="335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335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1:45" ht="24" customHeight="1">
      <c r="A17" s="174"/>
      <c r="B17" s="356" t="s">
        <v>398</v>
      </c>
      <c r="C17" s="355">
        <v>120</v>
      </c>
      <c r="D17" s="360">
        <v>4205</v>
      </c>
      <c r="E17" s="360">
        <v>1475</v>
      </c>
      <c r="F17" s="358"/>
      <c r="G17" s="358"/>
      <c r="H17" s="358"/>
      <c r="I17" s="358"/>
      <c r="J17" s="358"/>
      <c r="K17" s="358">
        <v>85</v>
      </c>
      <c r="L17" s="358"/>
      <c r="M17" s="358"/>
      <c r="N17" s="358"/>
      <c r="O17" s="353">
        <f t="shared" si="0"/>
        <v>4205</v>
      </c>
      <c r="P17" s="359">
        <f t="shared" si="1"/>
        <v>1560</v>
      </c>
      <c r="Q17" s="358"/>
      <c r="R17" s="358"/>
      <c r="S17" s="358"/>
      <c r="T17" s="357"/>
      <c r="U17" s="154"/>
      <c r="V17" s="335"/>
      <c r="W17" s="335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335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</row>
    <row r="18" spans="1:45" ht="15" customHeight="1">
      <c r="A18" s="174"/>
      <c r="B18" s="356" t="s">
        <v>397</v>
      </c>
      <c r="C18" s="355">
        <v>130</v>
      </c>
      <c r="D18" s="360">
        <v>4078</v>
      </c>
      <c r="E18" s="360">
        <v>2267</v>
      </c>
      <c r="F18" s="358">
        <v>13</v>
      </c>
      <c r="G18" s="358"/>
      <c r="H18" s="358"/>
      <c r="I18" s="358"/>
      <c r="J18" s="358"/>
      <c r="K18" s="358">
        <v>181</v>
      </c>
      <c r="L18" s="358"/>
      <c r="M18" s="358"/>
      <c r="N18" s="358"/>
      <c r="O18" s="353">
        <f t="shared" si="0"/>
        <v>4091</v>
      </c>
      <c r="P18" s="359">
        <f t="shared" si="1"/>
        <v>2448</v>
      </c>
      <c r="Q18" s="358"/>
      <c r="R18" s="358"/>
      <c r="S18" s="358"/>
      <c r="T18" s="357"/>
      <c r="U18" s="154"/>
      <c r="V18" s="335"/>
      <c r="W18" s="335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335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1:45" ht="15" customHeight="1">
      <c r="A19" s="174"/>
      <c r="B19" s="356" t="s">
        <v>396</v>
      </c>
      <c r="C19" s="355">
        <v>140</v>
      </c>
      <c r="D19" s="360">
        <v>499</v>
      </c>
      <c r="E19" s="360">
        <v>489</v>
      </c>
      <c r="F19" s="358"/>
      <c r="G19" s="358"/>
      <c r="H19" s="358"/>
      <c r="I19" s="358"/>
      <c r="J19" s="358"/>
      <c r="K19" s="358">
        <v>10</v>
      </c>
      <c r="L19" s="358"/>
      <c r="M19" s="358"/>
      <c r="N19" s="358"/>
      <c r="O19" s="353">
        <f t="shared" si="0"/>
        <v>499</v>
      </c>
      <c r="P19" s="359">
        <f t="shared" si="1"/>
        <v>499</v>
      </c>
      <c r="Q19" s="358"/>
      <c r="R19" s="358"/>
      <c r="S19" s="358"/>
      <c r="T19" s="357"/>
      <c r="U19" s="154"/>
      <c r="V19" s="335"/>
      <c r="W19" s="335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335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</row>
    <row r="20" spans="1:45" ht="15" customHeight="1">
      <c r="A20" s="174"/>
      <c r="B20" s="356" t="s">
        <v>395</v>
      </c>
      <c r="C20" s="355">
        <v>150</v>
      </c>
      <c r="D20" s="360">
        <v>824</v>
      </c>
      <c r="E20" s="360">
        <v>798</v>
      </c>
      <c r="F20" s="358"/>
      <c r="G20" s="358"/>
      <c r="H20" s="358"/>
      <c r="I20" s="358"/>
      <c r="J20" s="358"/>
      <c r="K20" s="358">
        <v>18</v>
      </c>
      <c r="L20" s="358"/>
      <c r="M20" s="358"/>
      <c r="N20" s="358"/>
      <c r="O20" s="353">
        <f t="shared" si="0"/>
        <v>824</v>
      </c>
      <c r="P20" s="359">
        <f t="shared" si="1"/>
        <v>816</v>
      </c>
      <c r="Q20" s="358"/>
      <c r="R20" s="358"/>
      <c r="S20" s="358"/>
      <c r="T20" s="357"/>
      <c r="U20" s="154"/>
      <c r="V20" s="33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335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</row>
    <row r="21" spans="1:45" ht="15" customHeight="1">
      <c r="A21" s="174"/>
      <c r="B21" s="356" t="s">
        <v>394</v>
      </c>
      <c r="C21" s="355">
        <v>160</v>
      </c>
      <c r="D21" s="360"/>
      <c r="E21" s="360"/>
      <c r="F21" s="358"/>
      <c r="G21" s="358"/>
      <c r="H21" s="358"/>
      <c r="I21" s="358"/>
      <c r="J21" s="358"/>
      <c r="K21" s="358"/>
      <c r="L21" s="358"/>
      <c r="M21" s="358"/>
      <c r="N21" s="358"/>
      <c r="O21" s="353">
        <f t="shared" si="0"/>
        <v>0</v>
      </c>
      <c r="P21" s="359">
        <f t="shared" si="1"/>
        <v>0</v>
      </c>
      <c r="Q21" s="358"/>
      <c r="R21" s="358"/>
      <c r="S21" s="358"/>
      <c r="T21" s="357"/>
      <c r="U21" s="154"/>
      <c r="V21" s="335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335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</row>
    <row r="22" spans="2:45" ht="15" customHeight="1">
      <c r="B22" s="356" t="s">
        <v>393</v>
      </c>
      <c r="C22" s="355">
        <v>170</v>
      </c>
      <c r="D22" s="360"/>
      <c r="E22" s="360"/>
      <c r="F22" s="358"/>
      <c r="G22" s="358"/>
      <c r="H22" s="358"/>
      <c r="I22" s="358"/>
      <c r="J22" s="358"/>
      <c r="K22" s="358"/>
      <c r="L22" s="358"/>
      <c r="M22" s="358"/>
      <c r="N22" s="358"/>
      <c r="O22" s="353">
        <f t="shared" si="0"/>
        <v>0</v>
      </c>
      <c r="P22" s="359">
        <f t="shared" si="1"/>
        <v>0</v>
      </c>
      <c r="Q22" s="358"/>
      <c r="R22" s="358"/>
      <c r="S22" s="358"/>
      <c r="T22" s="357"/>
      <c r="U22" s="154"/>
      <c r="V22" s="335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335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</row>
    <row r="23" spans="2:45" ht="15" customHeight="1">
      <c r="B23" s="356" t="s">
        <v>392</v>
      </c>
      <c r="C23" s="355">
        <v>180</v>
      </c>
      <c r="D23" s="360"/>
      <c r="E23" s="360"/>
      <c r="F23" s="358"/>
      <c r="G23" s="358"/>
      <c r="H23" s="358"/>
      <c r="I23" s="358"/>
      <c r="J23" s="358"/>
      <c r="K23" s="358"/>
      <c r="L23" s="358"/>
      <c r="M23" s="358"/>
      <c r="N23" s="358"/>
      <c r="O23" s="353">
        <f t="shared" si="0"/>
        <v>0</v>
      </c>
      <c r="P23" s="359">
        <f t="shared" si="1"/>
        <v>0</v>
      </c>
      <c r="Q23" s="358"/>
      <c r="R23" s="358"/>
      <c r="S23" s="358"/>
      <c r="T23" s="357"/>
      <c r="U23" s="154"/>
      <c r="V23" s="335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335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</row>
    <row r="24" spans="2:45" ht="15" customHeight="1">
      <c r="B24" s="356" t="s">
        <v>391</v>
      </c>
      <c r="C24" s="355">
        <v>190</v>
      </c>
      <c r="D24" s="360">
        <v>2</v>
      </c>
      <c r="E24" s="360">
        <v>2</v>
      </c>
      <c r="F24" s="358"/>
      <c r="G24" s="358"/>
      <c r="H24" s="358"/>
      <c r="I24" s="358"/>
      <c r="J24" s="358"/>
      <c r="K24" s="358"/>
      <c r="L24" s="358"/>
      <c r="M24" s="358"/>
      <c r="N24" s="358"/>
      <c r="O24" s="353">
        <f t="shared" si="0"/>
        <v>2</v>
      </c>
      <c r="P24" s="359">
        <f t="shared" si="1"/>
        <v>2</v>
      </c>
      <c r="Q24" s="358"/>
      <c r="R24" s="358"/>
      <c r="S24" s="358"/>
      <c r="T24" s="357"/>
      <c r="U24" s="154"/>
      <c r="V24" s="335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335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</row>
    <row r="25" spans="2:45" ht="24" customHeight="1">
      <c r="B25" s="356" t="s">
        <v>390</v>
      </c>
      <c r="C25" s="355">
        <v>200</v>
      </c>
      <c r="D25" s="360">
        <v>280</v>
      </c>
      <c r="E25" s="360">
        <v>280</v>
      </c>
      <c r="F25" s="358">
        <v>3</v>
      </c>
      <c r="G25" s="358"/>
      <c r="H25" s="358"/>
      <c r="I25" s="361"/>
      <c r="J25" s="358"/>
      <c r="K25" s="358">
        <v>3</v>
      </c>
      <c r="L25" s="358"/>
      <c r="M25" s="358"/>
      <c r="N25" s="358"/>
      <c r="O25" s="353">
        <f t="shared" si="0"/>
        <v>283</v>
      </c>
      <c r="P25" s="359">
        <f t="shared" si="1"/>
        <v>283</v>
      </c>
      <c r="Q25" s="358"/>
      <c r="R25" s="358"/>
      <c r="S25" s="358"/>
      <c r="T25" s="357"/>
      <c r="U25" s="154"/>
      <c r="V25" s="335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335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</row>
    <row r="26" spans="2:45" ht="15" customHeight="1">
      <c r="B26" s="356" t="s">
        <v>389</v>
      </c>
      <c r="C26" s="355">
        <v>210</v>
      </c>
      <c r="D26" s="360"/>
      <c r="E26" s="360"/>
      <c r="F26" s="358"/>
      <c r="G26" s="358"/>
      <c r="H26" s="358"/>
      <c r="I26" s="358"/>
      <c r="J26" s="358"/>
      <c r="K26" s="358"/>
      <c r="L26" s="358"/>
      <c r="M26" s="358"/>
      <c r="N26" s="358"/>
      <c r="O26" s="353">
        <f t="shared" si="0"/>
        <v>0</v>
      </c>
      <c r="P26" s="359">
        <f t="shared" si="1"/>
        <v>0</v>
      </c>
      <c r="Q26" s="358"/>
      <c r="R26" s="358"/>
      <c r="S26" s="358"/>
      <c r="T26" s="357"/>
      <c r="U26" s="154"/>
      <c r="V26" s="335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335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</row>
    <row r="27" spans="2:45" ht="15" customHeight="1">
      <c r="B27" s="356" t="s">
        <v>388</v>
      </c>
      <c r="C27" s="355">
        <v>220</v>
      </c>
      <c r="D27" s="360"/>
      <c r="E27" s="360"/>
      <c r="F27" s="358"/>
      <c r="G27" s="358"/>
      <c r="H27" s="358"/>
      <c r="I27" s="358"/>
      <c r="J27" s="358"/>
      <c r="K27" s="358"/>
      <c r="L27" s="358"/>
      <c r="M27" s="358"/>
      <c r="N27" s="358"/>
      <c r="O27" s="353">
        <f t="shared" si="0"/>
        <v>0</v>
      </c>
      <c r="P27" s="359">
        <f t="shared" si="1"/>
        <v>0</v>
      </c>
      <c r="Q27" s="358"/>
      <c r="R27" s="358"/>
      <c r="S27" s="358"/>
      <c r="T27" s="357"/>
      <c r="U27" s="154"/>
      <c r="V27" s="335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335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</row>
    <row r="28" spans="2:45" ht="15" customHeight="1">
      <c r="B28" s="356" t="s">
        <v>387</v>
      </c>
      <c r="C28" s="355">
        <v>230</v>
      </c>
      <c r="D28" s="360"/>
      <c r="E28" s="360"/>
      <c r="F28" s="358"/>
      <c r="G28" s="358"/>
      <c r="H28" s="358"/>
      <c r="I28" s="358"/>
      <c r="J28" s="358"/>
      <c r="K28" s="358"/>
      <c r="L28" s="358"/>
      <c r="M28" s="358"/>
      <c r="N28" s="358"/>
      <c r="O28" s="353">
        <f t="shared" si="0"/>
        <v>0</v>
      </c>
      <c r="P28" s="359">
        <f t="shared" si="1"/>
        <v>0</v>
      </c>
      <c r="Q28" s="358"/>
      <c r="R28" s="358"/>
      <c r="S28" s="358"/>
      <c r="T28" s="357"/>
      <c r="U28" s="154"/>
      <c r="V28" s="335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335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</row>
    <row r="29" spans="2:45" ht="15" customHeight="1">
      <c r="B29" s="356" t="s">
        <v>386</v>
      </c>
      <c r="C29" s="355">
        <v>240</v>
      </c>
      <c r="D29" s="360"/>
      <c r="E29" s="360"/>
      <c r="F29" s="358"/>
      <c r="G29" s="358"/>
      <c r="H29" s="358"/>
      <c r="I29" s="358"/>
      <c r="J29" s="358"/>
      <c r="K29" s="358"/>
      <c r="L29" s="358"/>
      <c r="M29" s="358"/>
      <c r="N29" s="358"/>
      <c r="O29" s="353">
        <f t="shared" si="0"/>
        <v>0</v>
      </c>
      <c r="P29" s="359">
        <f t="shared" si="1"/>
        <v>0</v>
      </c>
      <c r="Q29" s="358"/>
      <c r="R29" s="358"/>
      <c r="S29" s="358"/>
      <c r="T29" s="357"/>
      <c r="U29" s="154"/>
      <c r="V29" s="335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335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</row>
    <row r="30" spans="2:45" ht="15" customHeight="1">
      <c r="B30" s="356" t="s">
        <v>385</v>
      </c>
      <c r="C30" s="355">
        <v>250</v>
      </c>
      <c r="D30" s="360">
        <v>1</v>
      </c>
      <c r="E30" s="360">
        <v>1</v>
      </c>
      <c r="F30" s="358"/>
      <c r="G30" s="358"/>
      <c r="H30" s="358"/>
      <c r="I30" s="358"/>
      <c r="J30" s="358"/>
      <c r="K30" s="358"/>
      <c r="L30" s="358"/>
      <c r="M30" s="358"/>
      <c r="N30" s="358"/>
      <c r="O30" s="353">
        <f t="shared" si="0"/>
        <v>1</v>
      </c>
      <c r="P30" s="359">
        <f t="shared" si="1"/>
        <v>1</v>
      </c>
      <c r="Q30" s="358"/>
      <c r="R30" s="358"/>
      <c r="S30" s="358"/>
      <c r="T30" s="357"/>
      <c r="U30" s="154"/>
      <c r="V30" s="335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335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</row>
    <row r="31" spans="2:45" ht="15.75" customHeight="1">
      <c r="B31" s="356" t="s">
        <v>10</v>
      </c>
      <c r="C31" s="355">
        <v>260</v>
      </c>
      <c r="D31" s="353">
        <f aca="true" t="shared" si="2" ref="D31:T31">SUM(D14:D30)</f>
        <v>9889</v>
      </c>
      <c r="E31" s="353">
        <f t="shared" si="2"/>
        <v>5312</v>
      </c>
      <c r="F31" s="353">
        <f t="shared" si="2"/>
        <v>16</v>
      </c>
      <c r="G31" s="353">
        <f t="shared" si="2"/>
        <v>0</v>
      </c>
      <c r="H31" s="353">
        <f t="shared" si="2"/>
        <v>0</v>
      </c>
      <c r="I31" s="353">
        <f t="shared" si="2"/>
        <v>0</v>
      </c>
      <c r="J31" s="353">
        <f t="shared" si="2"/>
        <v>0</v>
      </c>
      <c r="K31" s="353">
        <f t="shared" si="2"/>
        <v>297</v>
      </c>
      <c r="L31" s="353">
        <f t="shared" si="2"/>
        <v>0</v>
      </c>
      <c r="M31" s="354">
        <f t="shared" si="2"/>
        <v>0</v>
      </c>
      <c r="N31" s="353">
        <f t="shared" si="2"/>
        <v>0</v>
      </c>
      <c r="O31" s="353">
        <f t="shared" si="2"/>
        <v>9905</v>
      </c>
      <c r="P31" s="353">
        <f t="shared" si="2"/>
        <v>5609</v>
      </c>
      <c r="Q31" s="353">
        <f t="shared" si="2"/>
        <v>0</v>
      </c>
      <c r="R31" s="353">
        <f t="shared" si="2"/>
        <v>0</v>
      </c>
      <c r="S31" s="353">
        <f t="shared" si="2"/>
        <v>0</v>
      </c>
      <c r="T31" s="352">
        <f t="shared" si="2"/>
        <v>0</v>
      </c>
      <c r="U31" s="154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154"/>
      <c r="AH31" s="154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</row>
    <row r="32" spans="2:45" ht="12.75">
      <c r="B32" s="155"/>
      <c r="C32" s="155"/>
      <c r="D32" s="351"/>
      <c r="E32" s="351"/>
      <c r="F32" s="351"/>
      <c r="G32" s="351"/>
      <c r="H32" s="351"/>
      <c r="I32" s="155"/>
      <c r="J32" s="155"/>
      <c r="K32" s="350"/>
      <c r="L32" s="349"/>
      <c r="M32" s="349"/>
      <c r="N32" s="349"/>
      <c r="O32" s="348"/>
      <c r="P32" s="347"/>
      <c r="Q32" s="155"/>
      <c r="R32" s="155"/>
      <c r="S32" s="155"/>
      <c r="T32" s="155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ht="11.25" customHeight="1">
      <c r="B33" s="345" t="s">
        <v>384</v>
      </c>
      <c r="C33" s="339" t="s">
        <v>383</v>
      </c>
      <c r="D33" s="34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345" t="s">
        <v>382</v>
      </c>
      <c r="P33" s="156"/>
      <c r="Q33" s="155"/>
      <c r="R33" s="155"/>
      <c r="S33" s="155"/>
      <c r="T33" s="155"/>
      <c r="U33" s="154"/>
      <c r="V33" s="337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11.25" customHeight="1">
      <c r="B34" s="155"/>
      <c r="C34" s="339" t="s">
        <v>381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345" t="s">
        <v>380</v>
      </c>
      <c r="P34" s="340"/>
      <c r="Q34" s="155"/>
      <c r="R34" s="155"/>
      <c r="S34" s="155"/>
      <c r="T34" s="155"/>
      <c r="U34" s="154"/>
      <c r="V34" s="336"/>
      <c r="W34" s="336"/>
      <c r="X34" s="336"/>
      <c r="Y34" s="336"/>
      <c r="Z34" s="336"/>
      <c r="AA34" s="336"/>
      <c r="AB34" s="336"/>
      <c r="AC34" s="338"/>
      <c r="AD34" s="338"/>
      <c r="AE34" s="338"/>
      <c r="AF34" s="338"/>
      <c r="AG34" s="154"/>
      <c r="AH34" s="154"/>
      <c r="AI34" s="346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</row>
    <row r="35" spans="2:45" ht="11.25" customHeight="1">
      <c r="B35" s="155"/>
      <c r="C35" s="339" t="s">
        <v>379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345" t="s">
        <v>378</v>
      </c>
      <c r="P35" s="343">
        <v>3</v>
      </c>
      <c r="Q35" s="344"/>
      <c r="R35" s="155"/>
      <c r="S35" s="155"/>
      <c r="T35" s="155"/>
      <c r="U35" s="154"/>
      <c r="V35" s="335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336"/>
      <c r="AJ35" s="336"/>
      <c r="AK35" s="336"/>
      <c r="AL35" s="336"/>
      <c r="AM35" s="336"/>
      <c r="AN35" s="336"/>
      <c r="AO35" s="336"/>
      <c r="AP35" s="338"/>
      <c r="AQ35" s="338"/>
      <c r="AR35" s="338"/>
      <c r="AS35" s="338"/>
    </row>
    <row r="36" spans="2:45" ht="12.75">
      <c r="B36" s="345" t="s">
        <v>377</v>
      </c>
      <c r="C36" s="339" t="s">
        <v>376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345" t="s">
        <v>375</v>
      </c>
      <c r="P36" s="343"/>
      <c r="Q36" s="344"/>
      <c r="R36" s="155"/>
      <c r="S36" s="155"/>
      <c r="T36" s="155"/>
      <c r="U36" s="154"/>
      <c r="V36" s="335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335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</row>
    <row r="37" spans="2:45" ht="12.75">
      <c r="B37" s="345"/>
      <c r="C37" s="339" t="s">
        <v>374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345" t="s">
        <v>373</v>
      </c>
      <c r="P37" s="343">
        <v>2764</v>
      </c>
      <c r="Q37" s="155"/>
      <c r="R37" s="155"/>
      <c r="S37" s="155"/>
      <c r="T37" s="155"/>
      <c r="U37" s="154"/>
      <c r="V37" s="335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335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</row>
    <row r="38" spans="2:45" ht="12.75">
      <c r="B38" s="339" t="s">
        <v>372</v>
      </c>
      <c r="C38" s="339" t="s">
        <v>371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345" t="s">
        <v>370</v>
      </c>
      <c r="P38" s="343"/>
      <c r="Q38" s="344"/>
      <c r="R38" s="155"/>
      <c r="S38" s="155"/>
      <c r="T38" s="155"/>
      <c r="U38" s="154"/>
      <c r="V38" s="335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335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</row>
    <row r="39" spans="2:45" ht="12.75">
      <c r="B39" s="339"/>
      <c r="C39" s="339" t="s">
        <v>369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345" t="s">
        <v>368</v>
      </c>
      <c r="P39" s="343"/>
      <c r="Q39" s="344"/>
      <c r="R39" s="155"/>
      <c r="S39" s="155"/>
      <c r="T39" s="155"/>
      <c r="U39" s="154"/>
      <c r="V39" s="335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335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</row>
    <row r="40" spans="2:45" ht="12.75">
      <c r="B40" s="339" t="s">
        <v>367</v>
      </c>
      <c r="C40" s="339" t="s">
        <v>366</v>
      </c>
      <c r="D40" s="155"/>
      <c r="E40" s="342"/>
      <c r="F40" s="342"/>
      <c r="G40" s="342"/>
      <c r="H40" s="342"/>
      <c r="I40" s="155"/>
      <c r="J40" s="342"/>
      <c r="K40" s="155"/>
      <c r="L40" s="155"/>
      <c r="M40" s="155"/>
      <c r="N40" s="155"/>
      <c r="O40" s="339" t="s">
        <v>365</v>
      </c>
      <c r="P40" s="343"/>
      <c r="Q40" s="344"/>
      <c r="R40" s="155"/>
      <c r="S40" s="155"/>
      <c r="T40" s="155"/>
      <c r="U40" s="154"/>
      <c r="V40" s="335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335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</row>
    <row r="41" spans="2:45" ht="11.25" customHeight="1">
      <c r="B41" s="339" t="s">
        <v>364</v>
      </c>
      <c r="D41" s="342"/>
      <c r="E41" s="342"/>
      <c r="F41" s="342"/>
      <c r="G41" s="342"/>
      <c r="H41" s="342"/>
      <c r="I41" s="342"/>
      <c r="J41" s="342"/>
      <c r="K41" s="155"/>
      <c r="L41" s="155"/>
      <c r="M41" s="155"/>
      <c r="N41" s="155"/>
      <c r="O41" s="341" t="s">
        <v>363</v>
      </c>
      <c r="P41" s="343"/>
      <c r="Q41" s="155"/>
      <c r="R41" s="155"/>
      <c r="S41" s="155"/>
      <c r="T41" s="155"/>
      <c r="U41" s="154"/>
      <c r="V41" s="335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335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</row>
    <row r="42" spans="2:45" ht="12.75">
      <c r="B42" s="341" t="s">
        <v>362</v>
      </c>
      <c r="C42" s="339" t="s">
        <v>361</v>
      </c>
      <c r="D42" s="342"/>
      <c r="E42" s="342"/>
      <c r="F42" s="342"/>
      <c r="G42" s="342"/>
      <c r="H42" s="342"/>
      <c r="I42" s="342"/>
      <c r="J42" s="342"/>
      <c r="K42" s="155"/>
      <c r="L42" s="155"/>
      <c r="M42" s="155"/>
      <c r="N42" s="155"/>
      <c r="O42" s="339" t="s">
        <v>360</v>
      </c>
      <c r="P42" s="156"/>
      <c r="Q42" s="155"/>
      <c r="R42" s="155"/>
      <c r="S42" s="155"/>
      <c r="T42" s="155"/>
      <c r="U42" s="154"/>
      <c r="V42" s="335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335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</row>
    <row r="43" spans="3:45" ht="12.75">
      <c r="C43" s="339" t="s">
        <v>359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341" t="s">
        <v>358</v>
      </c>
      <c r="P43" s="340"/>
      <c r="Q43" s="155"/>
      <c r="R43" s="155"/>
      <c r="S43" s="155"/>
      <c r="T43" s="155"/>
      <c r="U43" s="154"/>
      <c r="V43" s="335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335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</row>
    <row r="44" spans="2:45" ht="12.75">
      <c r="B44" s="155"/>
      <c r="C44" s="339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4"/>
      <c r="V44" s="335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335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</row>
    <row r="45" spans="21:45" ht="12.75">
      <c r="U45" s="154"/>
      <c r="V45" s="335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335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</row>
    <row r="46" spans="21:45" ht="12.75">
      <c r="U46" s="154"/>
      <c r="V46" s="335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335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</row>
    <row r="47" spans="21:45" ht="12.75">
      <c r="U47" s="154"/>
      <c r="V47" s="335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335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</row>
    <row r="48" spans="21:45" ht="12.75">
      <c r="U48" s="154"/>
      <c r="V48" s="335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335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</row>
    <row r="49" spans="21:45" ht="12.75">
      <c r="U49" s="154"/>
      <c r="V49" s="335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335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</row>
    <row r="50" spans="21:45" ht="12.75">
      <c r="U50" s="154"/>
      <c r="V50" s="335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335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</row>
    <row r="51" spans="21:45" ht="12.75">
      <c r="U51" s="154"/>
      <c r="V51" s="335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335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</row>
    <row r="52" spans="21:45" ht="12.75">
      <c r="U52" s="154"/>
      <c r="V52" s="335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335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</row>
    <row r="53" spans="21:45" ht="12.75">
      <c r="U53" s="154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154"/>
      <c r="AH53" s="154"/>
      <c r="AI53" s="335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</row>
    <row r="54" spans="21:45" ht="12.75"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</row>
    <row r="55" spans="21:45" ht="12.75"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</row>
    <row r="56" spans="21:45" ht="12.75">
      <c r="U56" s="154"/>
      <c r="V56" s="337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337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</row>
    <row r="57" spans="21:45" ht="12.75">
      <c r="U57" s="154"/>
      <c r="V57" s="336"/>
      <c r="W57" s="336"/>
      <c r="X57" s="336"/>
      <c r="Y57" s="336"/>
      <c r="Z57" s="336"/>
      <c r="AA57" s="336"/>
      <c r="AB57" s="336"/>
      <c r="AC57" s="338"/>
      <c r="AD57" s="338"/>
      <c r="AE57" s="338"/>
      <c r="AF57" s="338"/>
      <c r="AG57" s="154"/>
      <c r="AH57" s="154"/>
      <c r="AI57" s="336"/>
      <c r="AJ57" s="336"/>
      <c r="AK57" s="336"/>
      <c r="AL57" s="336"/>
      <c r="AM57" s="336"/>
      <c r="AN57" s="336"/>
      <c r="AO57" s="336"/>
      <c r="AP57" s="338"/>
      <c r="AQ57" s="338"/>
      <c r="AR57" s="338"/>
      <c r="AS57" s="338"/>
    </row>
    <row r="58" spans="21:45" ht="12.75">
      <c r="U58" s="154"/>
      <c r="V58" s="335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335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</row>
    <row r="59" spans="21:45" ht="12.75">
      <c r="U59" s="154"/>
      <c r="V59" s="335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335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</row>
    <row r="60" spans="21:45" ht="12.75">
      <c r="U60" s="154"/>
      <c r="V60" s="335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335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</row>
    <row r="61" spans="21:45" ht="12.75">
      <c r="U61" s="154"/>
      <c r="V61" s="335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335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</row>
    <row r="62" spans="21:45" ht="12.75">
      <c r="U62" s="154"/>
      <c r="V62" s="335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335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</row>
    <row r="63" spans="21:45" ht="12.75">
      <c r="U63" s="154"/>
      <c r="V63" s="335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335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</row>
    <row r="64" spans="21:45" ht="12.75">
      <c r="U64" s="154"/>
      <c r="V64" s="335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335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</row>
    <row r="65" spans="21:45" ht="12.75">
      <c r="U65" s="154"/>
      <c r="V65" s="335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335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</row>
    <row r="66" spans="21:45" ht="12.75">
      <c r="U66" s="154"/>
      <c r="V66" s="335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335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</row>
    <row r="67" spans="21:45" ht="12.75">
      <c r="U67" s="154"/>
      <c r="V67" s="335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335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</row>
    <row r="68" spans="21:45" ht="12.75">
      <c r="U68" s="154"/>
      <c r="V68" s="335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335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</row>
    <row r="69" spans="21:45" ht="12.75">
      <c r="U69" s="154"/>
      <c r="V69" s="335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335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</row>
    <row r="70" spans="21:45" ht="12.75">
      <c r="U70" s="154"/>
      <c r="V70" s="335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335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</row>
    <row r="71" spans="21:45" ht="12.75">
      <c r="U71" s="154"/>
      <c r="V71" s="335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335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</row>
    <row r="72" spans="21:45" ht="12.75">
      <c r="U72" s="154"/>
      <c r="V72" s="335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335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</row>
    <row r="73" spans="21:45" ht="12.75">
      <c r="U73" s="154"/>
      <c r="V73" s="335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335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</row>
    <row r="74" spans="21:45" ht="12.75">
      <c r="U74" s="154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154"/>
      <c r="AH74" s="154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</row>
    <row r="75" spans="21:45" ht="12.75"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</row>
    <row r="76" spans="21:45" ht="12.75"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</row>
    <row r="77" spans="21:45" ht="12.75"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</row>
    <row r="78" spans="21:45" ht="12.75">
      <c r="U78" s="154"/>
      <c r="V78" s="337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</row>
    <row r="79" spans="21:45" ht="12.75">
      <c r="U79" s="154"/>
      <c r="V79" s="336"/>
      <c r="W79" s="336"/>
      <c r="X79" s="336"/>
      <c r="Y79" s="336"/>
      <c r="Z79" s="336"/>
      <c r="AA79" s="336"/>
      <c r="AB79" s="336"/>
      <c r="AC79" s="338"/>
      <c r="AD79" s="338"/>
      <c r="AE79" s="338"/>
      <c r="AF79" s="338"/>
      <c r="AG79" s="154"/>
      <c r="AH79" s="154"/>
      <c r="AI79" s="154"/>
      <c r="AJ79" s="337"/>
      <c r="AK79" s="154"/>
      <c r="AL79" s="154"/>
      <c r="AM79" s="154"/>
      <c r="AN79" s="154"/>
      <c r="AO79" s="154"/>
      <c r="AP79" s="337"/>
      <c r="AQ79" s="154"/>
      <c r="AR79" s="154"/>
      <c r="AS79" s="154"/>
    </row>
    <row r="80" spans="21:45" ht="12.75">
      <c r="U80" s="154"/>
      <c r="V80" s="335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336"/>
      <c r="AK80" s="336"/>
      <c r="AL80" s="336"/>
      <c r="AM80" s="154"/>
      <c r="AN80" s="154"/>
      <c r="AO80" s="154"/>
      <c r="AP80" s="336"/>
      <c r="AQ80" s="336"/>
      <c r="AR80" s="336"/>
      <c r="AS80" s="154"/>
    </row>
    <row r="81" spans="21:45" ht="12.75">
      <c r="U81" s="154"/>
      <c r="V81" s="335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335"/>
      <c r="AK81" s="154"/>
      <c r="AL81" s="154"/>
      <c r="AM81" s="154"/>
      <c r="AN81" s="154"/>
      <c r="AO81" s="154"/>
      <c r="AP81" s="335"/>
      <c r="AQ81" s="154"/>
      <c r="AR81" s="154"/>
      <c r="AS81" s="154"/>
    </row>
    <row r="82" spans="21:45" ht="12.75">
      <c r="U82" s="154"/>
      <c r="V82" s="335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335"/>
      <c r="AK82" s="154"/>
      <c r="AL82" s="154"/>
      <c r="AM82" s="154"/>
      <c r="AN82" s="154"/>
      <c r="AO82" s="154"/>
      <c r="AP82" s="335"/>
      <c r="AQ82" s="154"/>
      <c r="AR82" s="154"/>
      <c r="AS82" s="154"/>
    </row>
    <row r="83" spans="21:45" ht="12.75">
      <c r="U83" s="154"/>
      <c r="V83" s="335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335"/>
      <c r="AK83" s="154"/>
      <c r="AL83" s="154"/>
      <c r="AM83" s="154"/>
      <c r="AN83" s="154"/>
      <c r="AO83" s="154"/>
      <c r="AP83" s="335"/>
      <c r="AQ83" s="154"/>
      <c r="AR83" s="154"/>
      <c r="AS83" s="154"/>
    </row>
    <row r="84" spans="21:45" ht="12.75">
      <c r="U84" s="154"/>
      <c r="V84" s="335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335"/>
      <c r="AK84" s="154"/>
      <c r="AL84" s="154"/>
      <c r="AM84" s="154"/>
      <c r="AN84" s="154"/>
      <c r="AO84" s="154"/>
      <c r="AP84" s="335"/>
      <c r="AQ84" s="154"/>
      <c r="AR84" s="154"/>
      <c r="AS84" s="154"/>
    </row>
    <row r="85" spans="21:45" ht="12.75">
      <c r="U85" s="154"/>
      <c r="V85" s="335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335"/>
      <c r="AK85" s="154"/>
      <c r="AL85" s="154"/>
      <c r="AM85" s="154"/>
      <c r="AN85" s="154"/>
      <c r="AO85" s="154"/>
      <c r="AP85" s="335"/>
      <c r="AQ85" s="154"/>
      <c r="AR85" s="154"/>
      <c r="AS85" s="154"/>
    </row>
    <row r="86" spans="21:45" ht="12.75">
      <c r="U86" s="154"/>
      <c r="V86" s="335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335"/>
      <c r="AK86" s="154"/>
      <c r="AL86" s="154"/>
      <c r="AM86" s="154"/>
      <c r="AN86" s="154"/>
      <c r="AO86" s="154"/>
      <c r="AP86" s="335"/>
      <c r="AQ86" s="154"/>
      <c r="AR86" s="154"/>
      <c r="AS86" s="154"/>
    </row>
    <row r="87" spans="21:45" ht="12.75">
      <c r="U87" s="154"/>
      <c r="V87" s="335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335"/>
      <c r="AK87" s="154"/>
      <c r="AL87" s="154"/>
      <c r="AM87" s="154"/>
      <c r="AN87" s="154"/>
      <c r="AO87" s="154"/>
      <c r="AP87" s="335"/>
      <c r="AQ87" s="154"/>
      <c r="AR87" s="154"/>
      <c r="AS87" s="154"/>
    </row>
    <row r="88" spans="21:45" ht="12.75">
      <c r="U88" s="154"/>
      <c r="V88" s="335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335"/>
      <c r="AK88" s="154"/>
      <c r="AL88" s="154"/>
      <c r="AM88" s="154"/>
      <c r="AN88" s="154"/>
      <c r="AO88" s="154"/>
      <c r="AP88" s="335"/>
      <c r="AQ88" s="154"/>
      <c r="AR88" s="154"/>
      <c r="AS88" s="154"/>
    </row>
    <row r="89" spans="21:45" ht="12.75">
      <c r="U89" s="154"/>
      <c r="V89" s="335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335"/>
      <c r="AK89" s="154"/>
      <c r="AL89" s="154"/>
      <c r="AM89" s="154"/>
      <c r="AN89" s="154"/>
      <c r="AO89" s="154"/>
      <c r="AP89" s="335"/>
      <c r="AQ89" s="154"/>
      <c r="AR89" s="154"/>
      <c r="AS89" s="154"/>
    </row>
    <row r="90" spans="21:45" ht="12.75">
      <c r="U90" s="154"/>
      <c r="V90" s="335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335"/>
      <c r="AK90" s="154"/>
      <c r="AL90" s="154"/>
      <c r="AM90" s="154"/>
      <c r="AN90" s="154"/>
      <c r="AO90" s="154"/>
      <c r="AP90" s="335"/>
      <c r="AQ90" s="154"/>
      <c r="AR90" s="154"/>
      <c r="AS90" s="154"/>
    </row>
    <row r="91" spans="21:45" ht="12.75">
      <c r="U91" s="154"/>
      <c r="V91" s="335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335"/>
      <c r="AK91" s="154"/>
      <c r="AL91" s="154"/>
      <c r="AM91" s="154"/>
      <c r="AN91" s="154"/>
      <c r="AO91" s="154"/>
      <c r="AP91" s="335"/>
      <c r="AQ91" s="154"/>
      <c r="AR91" s="154"/>
      <c r="AS91" s="154"/>
    </row>
    <row r="92" spans="21:45" ht="12.75">
      <c r="U92" s="154"/>
      <c r="V92" s="335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335"/>
      <c r="AK92" s="154"/>
      <c r="AL92" s="154"/>
      <c r="AM92" s="154"/>
      <c r="AN92" s="154"/>
      <c r="AO92" s="154"/>
      <c r="AP92" s="335"/>
      <c r="AQ92" s="154"/>
      <c r="AR92" s="154"/>
      <c r="AS92" s="154"/>
    </row>
    <row r="93" spans="21:45" ht="12.75">
      <c r="U93" s="154"/>
      <c r="V93" s="335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335"/>
      <c r="AK93" s="154"/>
      <c r="AL93" s="154"/>
      <c r="AM93" s="154"/>
      <c r="AN93" s="154"/>
      <c r="AO93" s="154"/>
      <c r="AP93" s="335"/>
      <c r="AQ93" s="154"/>
      <c r="AR93" s="154"/>
      <c r="AS93" s="154"/>
    </row>
    <row r="94" spans="21:45" ht="12.75">
      <c r="U94" s="154"/>
      <c r="V94" s="335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335"/>
      <c r="AK94" s="154"/>
      <c r="AL94" s="154"/>
      <c r="AM94" s="154"/>
      <c r="AN94" s="154"/>
      <c r="AO94" s="154"/>
      <c r="AP94" s="335"/>
      <c r="AQ94" s="154"/>
      <c r="AR94" s="154"/>
      <c r="AS94" s="154"/>
    </row>
    <row r="95" spans="21:45" ht="12.75">
      <c r="U95" s="154"/>
      <c r="V95" s="335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335"/>
      <c r="AK95" s="154"/>
      <c r="AL95" s="154"/>
      <c r="AM95" s="154"/>
      <c r="AN95" s="154"/>
      <c r="AO95" s="154"/>
      <c r="AP95" s="335"/>
      <c r="AQ95" s="154"/>
      <c r="AR95" s="154"/>
      <c r="AS95" s="154"/>
    </row>
    <row r="96" spans="21:45" ht="12.75">
      <c r="U96" s="154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154"/>
      <c r="AH96" s="154"/>
      <c r="AI96" s="154"/>
      <c r="AJ96" s="335"/>
      <c r="AK96" s="154"/>
      <c r="AL96" s="154"/>
      <c r="AM96" s="154"/>
      <c r="AN96" s="154"/>
      <c r="AO96" s="154"/>
      <c r="AP96" s="335"/>
      <c r="AQ96" s="154"/>
      <c r="AR96" s="154"/>
      <c r="AS96" s="154"/>
    </row>
    <row r="97" spans="21:45" ht="12.75"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335"/>
      <c r="AK97" s="335"/>
      <c r="AL97" s="335"/>
      <c r="AM97" s="154"/>
      <c r="AN97" s="154"/>
      <c r="AO97" s="154"/>
      <c r="AP97" s="335"/>
      <c r="AQ97" s="335"/>
      <c r="AR97" s="335"/>
      <c r="AS97" s="154"/>
    </row>
    <row r="98" spans="21:45" ht="12.75"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</row>
    <row r="99" spans="21:45" ht="12.75"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</row>
    <row r="100" spans="21:45" ht="12.75"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</row>
    <row r="101" spans="21:45" ht="12.75"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</row>
    <row r="102" spans="21:45" ht="12.75"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</row>
    <row r="103" spans="21:45" ht="12.75"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</row>
    <row r="104" spans="21:45" ht="12.75"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</row>
    <row r="105" spans="21:45" ht="12.75"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</row>
    <row r="106" spans="21:45" ht="12.75"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</row>
    <row r="107" spans="21:45" ht="12.75"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</row>
    <row r="108" spans="21:45" ht="12.75"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</row>
    <row r="109" spans="21:45" ht="12.75"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</row>
    <row r="110" spans="21:45" ht="12.75"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</row>
    <row r="111" spans="21:45" ht="12.75"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</row>
    <row r="112" spans="21:45" ht="12.75"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</row>
    <row r="113" spans="21:45" ht="12.75"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</row>
    <row r="114" spans="21:45" ht="12.75"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</row>
  </sheetData>
  <sheetProtection/>
  <mergeCells count="25">
    <mergeCell ref="O4:P8"/>
    <mergeCell ref="M5:N5"/>
    <mergeCell ref="M6:N6"/>
    <mergeCell ref="M7:N7"/>
    <mergeCell ref="D7:E7"/>
    <mergeCell ref="M8:N8"/>
    <mergeCell ref="M4:N4"/>
    <mergeCell ref="I4:J4"/>
    <mergeCell ref="I5:J5"/>
    <mergeCell ref="I7:J7"/>
    <mergeCell ref="I8:J8"/>
    <mergeCell ref="D5:E5"/>
    <mergeCell ref="D6:E6"/>
    <mergeCell ref="G6:H6"/>
    <mergeCell ref="G7:H7"/>
    <mergeCell ref="D8:E8"/>
    <mergeCell ref="G4:H4"/>
    <mergeCell ref="G5:H5"/>
    <mergeCell ref="G8:H8"/>
    <mergeCell ref="I6:J6"/>
    <mergeCell ref="Q4:T6"/>
    <mergeCell ref="Q7:R8"/>
    <mergeCell ref="S7:T7"/>
    <mergeCell ref="S8:T8"/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B1">
      <selection activeCell="O7" sqref="O7"/>
    </sheetView>
  </sheetViews>
  <sheetFormatPr defaultColWidth="8.00390625" defaultRowHeight="12.75"/>
  <cols>
    <col min="1" max="1" width="0.37109375" style="153" customWidth="1"/>
    <col min="2" max="2" width="29.375" style="153" customWidth="1"/>
    <col min="3" max="3" width="4.75390625" style="153" customWidth="1"/>
    <col min="4" max="4" width="6.875" style="153" customWidth="1"/>
    <col min="5" max="5" width="6.75390625" style="153" customWidth="1"/>
    <col min="6" max="6" width="6.00390625" style="153" customWidth="1"/>
    <col min="7" max="7" width="0.875" style="153" customWidth="1"/>
    <col min="8" max="8" width="24.00390625" style="153" customWidth="1"/>
    <col min="9" max="9" width="5.125" style="153" customWidth="1"/>
    <col min="10" max="10" width="8.00390625" style="153" customWidth="1"/>
    <col min="11" max="11" width="7.75390625" style="153" customWidth="1"/>
    <col min="12" max="12" width="0.875" style="153" customWidth="1"/>
    <col min="13" max="13" width="17.875" style="153" customWidth="1"/>
    <col min="14" max="14" width="4.75390625" style="153" customWidth="1"/>
    <col min="15" max="15" width="7.875" style="153" customWidth="1"/>
    <col min="16" max="16384" width="8.00390625" style="153" customWidth="1"/>
  </cols>
  <sheetData>
    <row r="1" spans="1:42" ht="15.75">
      <c r="A1" s="155"/>
      <c r="B1" s="436" t="s">
        <v>535</v>
      </c>
      <c r="C1" s="155"/>
      <c r="D1" s="155"/>
      <c r="E1" s="155"/>
      <c r="F1" s="155"/>
      <c r="G1" s="155"/>
      <c r="H1" s="383" t="s">
        <v>534</v>
      </c>
      <c r="I1" s="155"/>
      <c r="J1" s="155"/>
      <c r="K1" s="155"/>
      <c r="L1" s="155"/>
      <c r="M1" s="436" t="s">
        <v>533</v>
      </c>
      <c r="N1" s="155"/>
      <c r="O1" s="155"/>
      <c r="P1" s="155"/>
      <c r="Q1" s="435"/>
      <c r="R1" s="389"/>
      <c r="S1" s="389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435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5.5" customHeight="1">
      <c r="A2" s="155"/>
      <c r="B2" s="395" t="s">
        <v>494</v>
      </c>
      <c r="C2" s="395" t="s">
        <v>2</v>
      </c>
      <c r="D2" s="395" t="s">
        <v>493</v>
      </c>
      <c r="E2" s="395" t="s">
        <v>530</v>
      </c>
      <c r="F2" s="155"/>
      <c r="G2" s="155"/>
      <c r="H2" s="395" t="s">
        <v>494</v>
      </c>
      <c r="I2" s="395" t="s">
        <v>2</v>
      </c>
      <c r="J2" s="395" t="s">
        <v>532</v>
      </c>
      <c r="K2" s="395" t="s">
        <v>531</v>
      </c>
      <c r="L2" s="155"/>
      <c r="M2" s="395" t="s">
        <v>494</v>
      </c>
      <c r="N2" s="395" t="s">
        <v>2</v>
      </c>
      <c r="O2" s="395" t="s">
        <v>530</v>
      </c>
      <c r="P2" s="155"/>
      <c r="Q2" s="428"/>
      <c r="R2" s="389"/>
      <c r="S2" s="389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1:42" ht="9.75" customHeight="1">
      <c r="A3" s="155"/>
      <c r="B3" s="364">
        <v>1</v>
      </c>
      <c r="C3" s="364">
        <v>2</v>
      </c>
      <c r="D3" s="364">
        <v>3</v>
      </c>
      <c r="E3" s="364">
        <v>4</v>
      </c>
      <c r="F3" s="434"/>
      <c r="G3" s="434"/>
      <c r="H3" s="364">
        <v>1</v>
      </c>
      <c r="I3" s="364">
        <v>2</v>
      </c>
      <c r="J3" s="364">
        <v>3</v>
      </c>
      <c r="K3" s="364">
        <v>4</v>
      </c>
      <c r="L3" s="434"/>
      <c r="M3" s="364">
        <v>1</v>
      </c>
      <c r="N3" s="364">
        <v>2</v>
      </c>
      <c r="O3" s="364">
        <v>3</v>
      </c>
      <c r="P3" s="155"/>
      <c r="Q3" s="433"/>
      <c r="R3" s="433"/>
      <c r="S3" s="433"/>
      <c r="T3" s="433"/>
      <c r="U3" s="433"/>
      <c r="V3" s="433"/>
      <c r="W3" s="433"/>
      <c r="X3" s="432"/>
      <c r="Y3" s="432"/>
      <c r="Z3" s="432"/>
      <c r="AA3" s="432"/>
      <c r="AB3" s="432"/>
      <c r="AC3" s="154"/>
      <c r="AD3" s="433"/>
      <c r="AE3" s="433"/>
      <c r="AF3" s="433"/>
      <c r="AG3" s="433"/>
      <c r="AH3" s="433"/>
      <c r="AI3" s="433"/>
      <c r="AJ3" s="433"/>
      <c r="AK3" s="432"/>
      <c r="AL3" s="432"/>
      <c r="AM3" s="432"/>
      <c r="AN3" s="432"/>
      <c r="AO3" s="432"/>
      <c r="AP3" s="154"/>
    </row>
    <row r="4" spans="1:42" ht="15.75" customHeight="1">
      <c r="A4" s="155"/>
      <c r="B4" s="397" t="s">
        <v>529</v>
      </c>
      <c r="C4" s="394">
        <v>280</v>
      </c>
      <c r="D4" s="431"/>
      <c r="E4" s="395"/>
      <c r="F4" s="155"/>
      <c r="G4" s="155"/>
      <c r="H4" s="398" t="s">
        <v>528</v>
      </c>
      <c r="I4" s="394"/>
      <c r="J4" s="430">
        <f>J5+J7+J12+J11+J8</f>
        <v>82</v>
      </c>
      <c r="K4" s="430">
        <f>K5+K7+K8+K11+K12+K10</f>
        <v>2755</v>
      </c>
      <c r="L4" s="155"/>
      <c r="M4" s="397" t="s">
        <v>527</v>
      </c>
      <c r="N4" s="394">
        <v>640</v>
      </c>
      <c r="O4" s="429">
        <v>5</v>
      </c>
      <c r="P4" s="155"/>
      <c r="Q4" s="389"/>
      <c r="R4" s="389"/>
      <c r="S4" s="389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389"/>
      <c r="AE4" s="389"/>
      <c r="AF4" s="389"/>
      <c r="AG4" s="154"/>
      <c r="AH4" s="154"/>
      <c r="AI4" s="154"/>
      <c r="AJ4" s="154"/>
      <c r="AK4" s="154"/>
      <c r="AL4" s="154"/>
      <c r="AM4" s="154"/>
      <c r="AN4" s="154"/>
      <c r="AO4" s="154"/>
      <c r="AP4" s="154"/>
    </row>
    <row r="5" spans="1:42" ht="12" customHeight="1">
      <c r="A5" s="155"/>
      <c r="B5" s="397" t="s">
        <v>526</v>
      </c>
      <c r="C5" s="394">
        <v>290</v>
      </c>
      <c r="D5" s="425">
        <v>65</v>
      </c>
      <c r="E5" s="425">
        <v>73</v>
      </c>
      <c r="F5" s="344"/>
      <c r="G5" s="155"/>
      <c r="H5" s="356" t="s">
        <v>525</v>
      </c>
      <c r="I5" s="394">
        <v>440</v>
      </c>
      <c r="J5" s="395">
        <v>82</v>
      </c>
      <c r="K5" s="395"/>
      <c r="L5" s="155"/>
      <c r="M5" s="397" t="s">
        <v>524</v>
      </c>
      <c r="N5" s="394">
        <v>650</v>
      </c>
      <c r="O5" s="426"/>
      <c r="P5" s="155"/>
      <c r="Q5" s="389"/>
      <c r="R5" s="389"/>
      <c r="S5" s="389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389"/>
      <c r="AE5" s="389"/>
      <c r="AF5" s="389"/>
      <c r="AG5" s="154"/>
      <c r="AH5" s="154"/>
      <c r="AI5" s="154"/>
      <c r="AJ5" s="154"/>
      <c r="AK5" s="154"/>
      <c r="AL5" s="154"/>
      <c r="AM5" s="154"/>
      <c r="AN5" s="154"/>
      <c r="AO5" s="154"/>
      <c r="AP5" s="154"/>
    </row>
    <row r="6" spans="1:42" ht="24" customHeight="1">
      <c r="A6" s="155"/>
      <c r="B6" s="397" t="s">
        <v>523</v>
      </c>
      <c r="C6" s="394">
        <v>300</v>
      </c>
      <c r="D6" s="425"/>
      <c r="E6" s="425">
        <v>10</v>
      </c>
      <c r="F6" s="155"/>
      <c r="G6" s="155"/>
      <c r="H6" s="356" t="s">
        <v>522</v>
      </c>
      <c r="I6" s="394">
        <v>450</v>
      </c>
      <c r="J6" s="395"/>
      <c r="K6" s="395"/>
      <c r="L6" s="155"/>
      <c r="M6" s="397" t="s">
        <v>521</v>
      </c>
      <c r="N6" s="394">
        <v>660</v>
      </c>
      <c r="O6" s="426">
        <v>38</v>
      </c>
      <c r="P6" s="155"/>
      <c r="Q6" s="428"/>
      <c r="R6" s="389"/>
      <c r="S6" s="389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</row>
    <row r="7" spans="1:42" ht="13.5" customHeight="1">
      <c r="A7" s="155"/>
      <c r="B7" s="397" t="s">
        <v>520</v>
      </c>
      <c r="C7" s="394">
        <v>310</v>
      </c>
      <c r="D7" s="425"/>
      <c r="E7" s="425"/>
      <c r="F7" s="155"/>
      <c r="G7" s="155"/>
      <c r="H7" s="356" t="s">
        <v>519</v>
      </c>
      <c r="I7" s="394">
        <v>460</v>
      </c>
      <c r="J7" s="395"/>
      <c r="K7" s="395"/>
      <c r="L7" s="155"/>
      <c r="M7" s="397" t="s">
        <v>518</v>
      </c>
      <c r="N7" s="394">
        <v>670</v>
      </c>
      <c r="O7" s="426"/>
      <c r="P7" s="155"/>
      <c r="Q7" s="389"/>
      <c r="R7" s="389"/>
      <c r="S7" s="389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</row>
    <row r="8" spans="1:42" ht="21" customHeight="1">
      <c r="A8" s="155"/>
      <c r="B8" s="397" t="s">
        <v>517</v>
      </c>
      <c r="C8" s="394">
        <v>320</v>
      </c>
      <c r="D8" s="425"/>
      <c r="E8" s="425"/>
      <c r="F8" s="155"/>
      <c r="G8" s="155"/>
      <c r="H8" s="427" t="s">
        <v>516</v>
      </c>
      <c r="I8" s="422">
        <v>470</v>
      </c>
      <c r="J8" s="406"/>
      <c r="K8" s="406">
        <v>48</v>
      </c>
      <c r="L8" s="155"/>
      <c r="M8" s="397" t="s">
        <v>515</v>
      </c>
      <c r="N8" s="394">
        <v>680</v>
      </c>
      <c r="O8" s="426"/>
      <c r="P8" s="155"/>
      <c r="Q8" s="389"/>
      <c r="R8" s="389"/>
      <c r="S8" s="389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</row>
    <row r="9" spans="1:42" ht="13.5" customHeight="1">
      <c r="A9" s="155"/>
      <c r="B9" s="397" t="s">
        <v>514</v>
      </c>
      <c r="C9" s="394">
        <v>330</v>
      </c>
      <c r="D9" s="425"/>
      <c r="E9" s="424"/>
      <c r="F9" s="155"/>
      <c r="G9" s="155"/>
      <c r="H9" s="423"/>
      <c r="I9" s="422"/>
      <c r="J9" s="406"/>
      <c r="K9" s="421"/>
      <c r="L9" s="155"/>
      <c r="M9" s="397"/>
      <c r="N9" s="394"/>
      <c r="O9" s="426"/>
      <c r="P9" s="155"/>
      <c r="Q9" s="389"/>
      <c r="R9" s="389"/>
      <c r="S9" s="389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</row>
    <row r="10" spans="1:42" ht="12.75" customHeight="1">
      <c r="A10" s="155"/>
      <c r="B10" s="397" t="s">
        <v>513</v>
      </c>
      <c r="C10" s="394"/>
      <c r="D10" s="425"/>
      <c r="E10" s="424"/>
      <c r="F10" s="155"/>
      <c r="G10" s="155"/>
      <c r="H10" s="423" t="s">
        <v>512</v>
      </c>
      <c r="I10" s="422"/>
      <c r="J10" s="406"/>
      <c r="K10" s="421"/>
      <c r="L10" s="155"/>
      <c r="M10" s="397" t="s">
        <v>511</v>
      </c>
      <c r="N10" s="394">
        <v>690</v>
      </c>
      <c r="O10" s="420">
        <f>SUM(O4:O8)</f>
        <v>43</v>
      </c>
      <c r="P10" s="155"/>
      <c r="Q10" s="389"/>
      <c r="R10" s="389"/>
      <c r="S10" s="389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</row>
    <row r="11" spans="1:42" ht="25.5" customHeight="1">
      <c r="A11" s="155"/>
      <c r="B11" s="397" t="s">
        <v>511</v>
      </c>
      <c r="C11" s="394">
        <v>340</v>
      </c>
      <c r="D11" s="396">
        <f>SUM(D4:D10)</f>
        <v>65</v>
      </c>
      <c r="E11" s="396">
        <f>SUM(E4:E10)</f>
        <v>83</v>
      </c>
      <c r="F11" s="419" t="s">
        <v>510</v>
      </c>
      <c r="G11" s="155"/>
      <c r="H11" s="418" t="s">
        <v>509</v>
      </c>
      <c r="I11" s="410">
        <v>480</v>
      </c>
      <c r="J11" s="400"/>
      <c r="K11" s="417"/>
      <c r="L11" s="155"/>
      <c r="M11" s="341" t="s">
        <v>508</v>
      </c>
      <c r="N11" s="341"/>
      <c r="O11" s="341"/>
      <c r="P11" s="155"/>
      <c r="Q11" s="389"/>
      <c r="R11" s="389"/>
      <c r="S11" s="389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</row>
    <row r="12" spans="1:42" ht="12.75" customHeight="1">
      <c r="A12" s="155"/>
      <c r="B12" s="416"/>
      <c r="C12" s="387"/>
      <c r="D12" s="415"/>
      <c r="E12" s="351"/>
      <c r="F12" s="155"/>
      <c r="G12" s="155"/>
      <c r="H12" s="411" t="s">
        <v>507</v>
      </c>
      <c r="I12" s="410">
        <v>490</v>
      </c>
      <c r="J12" s="400"/>
      <c r="K12" s="400">
        <v>2707</v>
      </c>
      <c r="L12" s="155"/>
      <c r="M12" s="341" t="s">
        <v>506</v>
      </c>
      <c r="N12" s="341"/>
      <c r="O12" s="341"/>
      <c r="P12" s="155"/>
      <c r="Q12" s="389"/>
      <c r="R12" s="408"/>
      <c r="S12" s="389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</row>
    <row r="13" spans="1:42" ht="12.75" customHeight="1">
      <c r="A13" s="155"/>
      <c r="B13" s="414" t="s">
        <v>505</v>
      </c>
      <c r="C13" s="155"/>
      <c r="D13" s="413"/>
      <c r="E13" s="155"/>
      <c r="F13" s="155"/>
      <c r="G13" s="155"/>
      <c r="H13" s="411" t="s">
        <v>504</v>
      </c>
      <c r="I13" s="410">
        <v>491</v>
      </c>
      <c r="J13" s="400" t="s">
        <v>465</v>
      </c>
      <c r="K13" s="400"/>
      <c r="L13" s="155"/>
      <c r="M13" s="341" t="s">
        <v>503</v>
      </c>
      <c r="N13" s="341" t="s">
        <v>502</v>
      </c>
      <c r="O13" s="412"/>
      <c r="P13" s="155"/>
      <c r="Q13" s="389"/>
      <c r="R13" s="408"/>
      <c r="S13" s="389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</row>
    <row r="14" spans="1:42" ht="12.75" customHeight="1">
      <c r="A14" s="155"/>
      <c r="B14" s="339" t="s">
        <v>501</v>
      </c>
      <c r="D14" s="155" t="s">
        <v>500</v>
      </c>
      <c r="E14" s="156"/>
      <c r="F14" s="155"/>
      <c r="G14" s="155"/>
      <c r="H14" s="411" t="s">
        <v>499</v>
      </c>
      <c r="I14" s="410">
        <v>492</v>
      </c>
      <c r="J14" s="400" t="s">
        <v>465</v>
      </c>
      <c r="K14" s="400"/>
      <c r="L14" s="155"/>
      <c r="O14" s="409"/>
      <c r="P14" s="155"/>
      <c r="Q14" s="389"/>
      <c r="R14" s="408"/>
      <c r="S14" s="389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</row>
    <row r="15" spans="1:42" ht="12.75" customHeight="1">
      <c r="A15" s="155"/>
      <c r="B15" s="339" t="s">
        <v>498</v>
      </c>
      <c r="D15" s="155" t="s">
        <v>497</v>
      </c>
      <c r="E15" s="156"/>
      <c r="F15" s="155"/>
      <c r="G15" s="155"/>
      <c r="H15" s="411"/>
      <c r="I15" s="410"/>
      <c r="J15" s="400"/>
      <c r="K15" s="400"/>
      <c r="L15" s="155"/>
      <c r="M15" s="341"/>
      <c r="N15" s="341"/>
      <c r="O15" s="409"/>
      <c r="P15" s="155"/>
      <c r="Q15" s="389"/>
      <c r="R15" s="408"/>
      <c r="S15" s="389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</row>
    <row r="16" spans="1:42" ht="24.75" customHeight="1">
      <c r="A16" s="155"/>
      <c r="B16" s="383" t="s">
        <v>496</v>
      </c>
      <c r="C16" s="155"/>
      <c r="D16" s="155"/>
      <c r="E16" s="155"/>
      <c r="F16" s="155"/>
      <c r="G16" s="155"/>
      <c r="H16" s="398" t="s">
        <v>495</v>
      </c>
      <c r="I16" s="394"/>
      <c r="J16" s="395"/>
      <c r="K16" s="395"/>
      <c r="L16" s="155"/>
      <c r="N16" s="341"/>
      <c r="O16" s="341"/>
      <c r="P16" s="155"/>
      <c r="Q16" s="389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</row>
    <row r="17" spans="1:42" ht="12.75" customHeight="1">
      <c r="A17" s="155"/>
      <c r="B17" s="406" t="s">
        <v>494</v>
      </c>
      <c r="C17" s="407" t="s">
        <v>2</v>
      </c>
      <c r="D17" s="406" t="s">
        <v>493</v>
      </c>
      <c r="E17" s="405" t="s">
        <v>492</v>
      </c>
      <c r="F17" s="404" t="s">
        <v>491</v>
      </c>
      <c r="G17" s="155"/>
      <c r="H17" s="356" t="s">
        <v>486</v>
      </c>
      <c r="I17" s="394">
        <v>500</v>
      </c>
      <c r="J17" s="395"/>
      <c r="K17" s="395"/>
      <c r="L17" s="155"/>
      <c r="M17" s="341"/>
      <c r="P17" s="155"/>
      <c r="Q17" s="389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</row>
    <row r="18" spans="1:42" ht="21.75" customHeight="1">
      <c r="A18" s="155"/>
      <c r="B18" s="400"/>
      <c r="C18" s="403"/>
      <c r="D18" s="400"/>
      <c r="E18" s="402" t="s">
        <v>490</v>
      </c>
      <c r="F18" s="401" t="s">
        <v>489</v>
      </c>
      <c r="G18" s="155"/>
      <c r="H18" s="356" t="s">
        <v>484</v>
      </c>
      <c r="I18" s="394">
        <v>510</v>
      </c>
      <c r="J18" s="395"/>
      <c r="K18" s="395"/>
      <c r="L18" s="155"/>
      <c r="M18" s="155"/>
      <c r="N18" s="155"/>
      <c r="O18" s="155"/>
      <c r="P18" s="155"/>
      <c r="Q18" s="389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</row>
    <row r="19" spans="1:42" ht="12.75" customHeight="1">
      <c r="A19" s="155"/>
      <c r="B19" s="400">
        <v>1</v>
      </c>
      <c r="C19" s="400">
        <v>2</v>
      </c>
      <c r="D19" s="400">
        <v>3</v>
      </c>
      <c r="E19" s="395">
        <v>4</v>
      </c>
      <c r="F19" s="395">
        <v>5</v>
      </c>
      <c r="G19" s="155"/>
      <c r="H19" s="356" t="s">
        <v>482</v>
      </c>
      <c r="I19" s="394">
        <v>520</v>
      </c>
      <c r="J19" s="395"/>
      <c r="K19" s="395"/>
      <c r="L19" s="155"/>
      <c r="M19" s="155"/>
      <c r="N19" s="155"/>
      <c r="O19" s="155"/>
      <c r="P19" s="155"/>
      <c r="Q19" s="389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</row>
    <row r="20" spans="1:42" ht="25.5" customHeight="1">
      <c r="A20" s="155"/>
      <c r="B20" s="399" t="s">
        <v>488</v>
      </c>
      <c r="C20" s="394"/>
      <c r="D20" s="396">
        <f>SUM(D21:D23)</f>
        <v>0</v>
      </c>
      <c r="E20" s="396">
        <f>SUM(E21:E23)</f>
        <v>0</v>
      </c>
      <c r="F20" s="396">
        <f>SUM(F21:F23)</f>
        <v>0</v>
      </c>
      <c r="G20" s="155"/>
      <c r="H20" s="398" t="s">
        <v>487</v>
      </c>
      <c r="I20" s="394"/>
      <c r="J20" s="395"/>
      <c r="K20" s="395"/>
      <c r="L20" s="155"/>
      <c r="M20" s="155"/>
      <c r="N20" s="155"/>
      <c r="O20" s="155"/>
      <c r="P20" s="155"/>
      <c r="Q20" s="389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</row>
    <row r="21" spans="1:42" ht="12.75">
      <c r="A21" s="155"/>
      <c r="B21" s="397" t="s">
        <v>486</v>
      </c>
      <c r="C21" s="394">
        <v>350</v>
      </c>
      <c r="D21" s="395"/>
      <c r="E21" s="395"/>
      <c r="F21" s="395"/>
      <c r="G21" s="155"/>
      <c r="H21" s="356" t="s">
        <v>485</v>
      </c>
      <c r="I21" s="394">
        <v>530</v>
      </c>
      <c r="J21" s="395"/>
      <c r="K21" s="395" t="s">
        <v>465</v>
      </c>
      <c r="L21" s="155"/>
      <c r="M21" s="155"/>
      <c r="N21" s="155"/>
      <c r="O21" s="155"/>
      <c r="P21" s="155"/>
      <c r="Q21" s="389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</row>
    <row r="22" spans="1:42" ht="12.75" customHeight="1">
      <c r="A22" s="155"/>
      <c r="B22" s="397" t="s">
        <v>484</v>
      </c>
      <c r="C22" s="394">
        <v>360</v>
      </c>
      <c r="D22" s="395"/>
      <c r="E22" s="395"/>
      <c r="F22" s="395"/>
      <c r="G22" s="155"/>
      <c r="H22" s="356" t="s">
        <v>483</v>
      </c>
      <c r="I22" s="394">
        <v>540</v>
      </c>
      <c r="J22" s="395" t="s">
        <v>465</v>
      </c>
      <c r="K22" s="395"/>
      <c r="L22" s="155"/>
      <c r="M22" s="155"/>
      <c r="N22" s="155"/>
      <c r="O22" s="155"/>
      <c r="P22" s="155"/>
      <c r="Q22" s="389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</row>
    <row r="23" spans="1:42" ht="13.5" customHeight="1">
      <c r="A23" s="155"/>
      <c r="B23" s="397" t="s">
        <v>482</v>
      </c>
      <c r="C23" s="394">
        <v>370</v>
      </c>
      <c r="D23" s="395"/>
      <c r="E23" s="395"/>
      <c r="F23" s="395"/>
      <c r="G23" s="155"/>
      <c r="H23" s="356" t="s">
        <v>481</v>
      </c>
      <c r="I23" s="394">
        <v>550</v>
      </c>
      <c r="J23" s="395"/>
      <c r="K23" s="395"/>
      <c r="L23" s="155"/>
      <c r="M23" s="155"/>
      <c r="N23" s="155"/>
      <c r="O23" s="155"/>
      <c r="P23" s="155"/>
      <c r="Q23" s="389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</row>
    <row r="24" spans="1:42" ht="13.5" customHeight="1">
      <c r="A24" s="155"/>
      <c r="B24" s="399" t="s">
        <v>480</v>
      </c>
      <c r="C24" s="394"/>
      <c r="D24" s="396">
        <f>SUM(D26:D29)</f>
        <v>0</v>
      </c>
      <c r="E24" s="396">
        <f>SUM(E26:E29)</f>
        <v>0</v>
      </c>
      <c r="F24" s="396">
        <f>SUM(F26:F29)</f>
        <v>0</v>
      </c>
      <c r="G24" s="155"/>
      <c r="H24" s="356" t="s">
        <v>479</v>
      </c>
      <c r="I24" s="394">
        <v>560</v>
      </c>
      <c r="J24" s="395"/>
      <c r="K24" s="395"/>
      <c r="L24" s="155"/>
      <c r="M24" s="155"/>
      <c r="N24" s="155"/>
      <c r="O24" s="155"/>
      <c r="P24" s="155"/>
      <c r="Q24" s="389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</row>
    <row r="25" spans="1:42" ht="13.5" customHeight="1">
      <c r="A25" s="155"/>
      <c r="B25" s="397" t="s">
        <v>478</v>
      </c>
      <c r="C25" s="394"/>
      <c r="D25" s="395"/>
      <c r="E25" s="395"/>
      <c r="F25" s="395"/>
      <c r="G25" s="155"/>
      <c r="H25" s="398" t="s">
        <v>477</v>
      </c>
      <c r="I25" s="394"/>
      <c r="J25" s="395"/>
      <c r="K25" s="395"/>
      <c r="L25" s="155"/>
      <c r="M25" s="155"/>
      <c r="N25" s="155"/>
      <c r="O25" s="155"/>
      <c r="P25" s="155"/>
      <c r="Q25" s="389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</row>
    <row r="26" spans="1:42" ht="15" customHeight="1">
      <c r="A26" s="155"/>
      <c r="B26" s="397" t="s">
        <v>476</v>
      </c>
      <c r="C26" s="394">
        <v>380</v>
      </c>
      <c r="D26" s="395"/>
      <c r="E26" s="395"/>
      <c r="F26" s="395"/>
      <c r="G26" s="155"/>
      <c r="H26" s="356" t="s">
        <v>475</v>
      </c>
      <c r="I26" s="394">
        <v>570</v>
      </c>
      <c r="J26" s="395"/>
      <c r="K26" s="395"/>
      <c r="L26" s="155"/>
      <c r="M26" s="155"/>
      <c r="N26" s="155"/>
      <c r="O26" s="155"/>
      <c r="P26" s="155"/>
      <c r="Q26" s="389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</row>
    <row r="27" spans="1:42" ht="13.5" customHeight="1">
      <c r="A27" s="155"/>
      <c r="B27" s="397" t="s">
        <v>474</v>
      </c>
      <c r="C27" s="394">
        <v>390</v>
      </c>
      <c r="D27" s="395"/>
      <c r="E27" s="395"/>
      <c r="F27" s="395"/>
      <c r="G27" s="155"/>
      <c r="H27" s="356" t="s">
        <v>473</v>
      </c>
      <c r="I27" s="394">
        <v>580</v>
      </c>
      <c r="J27" s="395"/>
      <c r="K27" s="395"/>
      <c r="L27" s="155"/>
      <c r="M27" s="155"/>
      <c r="N27" s="155"/>
      <c r="O27" s="155"/>
      <c r="P27" s="155"/>
      <c r="Q27" s="389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</row>
    <row r="28" spans="1:42" ht="13.5" customHeight="1">
      <c r="A28" s="155"/>
      <c r="B28" s="397" t="s">
        <v>472</v>
      </c>
      <c r="C28" s="394">
        <v>400</v>
      </c>
      <c r="D28" s="395"/>
      <c r="E28" s="395"/>
      <c r="F28" s="395"/>
      <c r="G28" s="155"/>
      <c r="H28" s="356" t="s">
        <v>471</v>
      </c>
      <c r="I28" s="394">
        <v>590</v>
      </c>
      <c r="J28" s="395"/>
      <c r="K28" s="395"/>
      <c r="L28" s="155"/>
      <c r="M28" s="155"/>
      <c r="N28" s="155"/>
      <c r="O28" s="155"/>
      <c r="P28" s="155"/>
      <c r="Q28" s="389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</row>
    <row r="29" spans="1:42" ht="12.75" customHeight="1">
      <c r="A29" s="155"/>
      <c r="B29" s="397" t="s">
        <v>470</v>
      </c>
      <c r="C29" s="394">
        <v>410</v>
      </c>
      <c r="D29" s="395"/>
      <c r="E29" s="395"/>
      <c r="F29" s="395"/>
      <c r="G29" s="155"/>
      <c r="H29" s="356" t="s">
        <v>469</v>
      </c>
      <c r="I29" s="394">
        <v>600</v>
      </c>
      <c r="J29" s="395"/>
      <c r="K29" s="395"/>
      <c r="L29" s="155"/>
      <c r="M29" s="155"/>
      <c r="N29" s="155"/>
      <c r="O29" s="155"/>
      <c r="P29" s="155"/>
      <c r="Q29" s="389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</row>
    <row r="30" spans="1:42" ht="14.25" customHeight="1">
      <c r="A30" s="155"/>
      <c r="B30" s="397" t="s">
        <v>468</v>
      </c>
      <c r="C30" s="394">
        <v>420</v>
      </c>
      <c r="D30" s="396">
        <f>D24+D20</f>
        <v>0</v>
      </c>
      <c r="E30" s="396">
        <f>E24+E20</f>
        <v>0</v>
      </c>
      <c r="F30" s="396">
        <f>F24+F20</f>
        <v>0</v>
      </c>
      <c r="G30" s="155"/>
      <c r="H30" s="356" t="s">
        <v>467</v>
      </c>
      <c r="I30" s="394">
        <v>610</v>
      </c>
      <c r="J30" s="394"/>
      <c r="K30" s="395" t="s">
        <v>465</v>
      </c>
      <c r="L30" s="155"/>
      <c r="M30" s="155"/>
      <c r="N30" s="155"/>
      <c r="O30" s="155"/>
      <c r="P30" s="155"/>
      <c r="Q30" s="389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</row>
    <row r="31" spans="1:42" ht="13.5" customHeight="1">
      <c r="A31" s="155"/>
      <c r="B31" s="392"/>
      <c r="C31" s="155"/>
      <c r="D31" s="155"/>
      <c r="E31" s="155"/>
      <c r="F31" s="155"/>
      <c r="G31" s="155"/>
      <c r="H31" s="356" t="s">
        <v>466</v>
      </c>
      <c r="I31" s="394">
        <v>620</v>
      </c>
      <c r="J31" s="395" t="s">
        <v>465</v>
      </c>
      <c r="K31" s="394"/>
      <c r="L31" s="155"/>
      <c r="M31" s="155"/>
      <c r="N31" s="155"/>
      <c r="O31" s="155"/>
      <c r="P31" s="155"/>
      <c r="Q31" s="389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42" ht="12.75" customHeight="1">
      <c r="A32" s="155"/>
      <c r="B32" s="387" t="s">
        <v>464</v>
      </c>
      <c r="C32" s="155"/>
      <c r="D32" s="155"/>
      <c r="E32" s="155"/>
      <c r="F32" s="155"/>
      <c r="G32" s="155"/>
      <c r="H32" s="356" t="s">
        <v>463</v>
      </c>
      <c r="I32" s="394">
        <v>630</v>
      </c>
      <c r="J32" s="394"/>
      <c r="K32" s="394">
        <v>1</v>
      </c>
      <c r="L32" s="155"/>
      <c r="M32" s="155"/>
      <c r="N32" s="155"/>
      <c r="O32" s="155"/>
      <c r="P32" s="155"/>
      <c r="Q32" s="389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1:42" ht="12.75">
      <c r="A33" s="155"/>
      <c r="B33" s="387" t="s">
        <v>451</v>
      </c>
      <c r="C33" s="155"/>
      <c r="D33" s="155"/>
      <c r="E33" s="387" t="s">
        <v>462</v>
      </c>
      <c r="F33" s="155"/>
      <c r="G33" s="155"/>
      <c r="H33" s="393"/>
      <c r="I33" s="155"/>
      <c r="J33" s="155"/>
      <c r="K33" s="155"/>
      <c r="L33" s="155"/>
      <c r="M33" s="155"/>
      <c r="N33" s="155"/>
      <c r="O33" s="155"/>
      <c r="P33" s="155"/>
      <c r="Q33" s="389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1:42" ht="12.75">
      <c r="A34" s="155"/>
      <c r="B34" s="387" t="s">
        <v>448</v>
      </c>
      <c r="C34" s="155"/>
      <c r="D34" s="387" t="s">
        <v>447</v>
      </c>
      <c r="E34" s="155"/>
      <c r="F34" s="155"/>
      <c r="G34" s="155"/>
      <c r="H34" s="387" t="s">
        <v>461</v>
      </c>
      <c r="I34" s="155"/>
      <c r="J34" s="155"/>
      <c r="K34" s="155"/>
      <c r="L34" s="155"/>
      <c r="M34" s="155"/>
      <c r="N34" s="155"/>
      <c r="O34" s="155"/>
      <c r="P34" s="155"/>
      <c r="Q34" s="389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1:42" ht="12.75">
      <c r="A35" s="155"/>
      <c r="B35" s="387" t="s">
        <v>460</v>
      </c>
      <c r="C35" s="387" t="s">
        <v>459</v>
      </c>
      <c r="D35" s="155"/>
      <c r="E35" s="155"/>
      <c r="F35" s="155"/>
      <c r="G35" s="155"/>
      <c r="H35" s="387" t="s">
        <v>458</v>
      </c>
      <c r="I35" s="155"/>
      <c r="J35" s="155"/>
      <c r="K35" s="155"/>
      <c r="L35" s="155"/>
      <c r="N35" s="391" t="s">
        <v>457</v>
      </c>
      <c r="O35" s="156"/>
      <c r="P35" s="155"/>
      <c r="Q35" s="389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1:42" ht="12.75">
      <c r="A36" s="155"/>
      <c r="B36" s="392"/>
      <c r="C36" s="155"/>
      <c r="D36" s="155"/>
      <c r="E36" s="155"/>
      <c r="F36" s="155"/>
      <c r="G36" s="155"/>
      <c r="H36" s="387" t="s">
        <v>456</v>
      </c>
      <c r="I36" s="155"/>
      <c r="J36" s="155"/>
      <c r="K36" s="155"/>
      <c r="L36" s="155"/>
      <c r="M36" s="155"/>
      <c r="N36" s="155"/>
      <c r="O36" s="155"/>
      <c r="P36" s="155"/>
      <c r="Q36" s="389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1:42" ht="12.75">
      <c r="A37" s="155"/>
      <c r="B37" s="387" t="s">
        <v>455</v>
      </c>
      <c r="C37" s="155"/>
      <c r="D37" s="155"/>
      <c r="E37" s="155"/>
      <c r="F37" s="155"/>
      <c r="G37" s="155"/>
      <c r="H37" s="387" t="s">
        <v>454</v>
      </c>
      <c r="I37" s="155"/>
      <c r="J37" s="155"/>
      <c r="K37" s="155"/>
      <c r="L37" s="155"/>
      <c r="M37" s="155"/>
      <c r="N37" s="391" t="s">
        <v>453</v>
      </c>
      <c r="O37" s="390" t="s">
        <v>452</v>
      </c>
      <c r="P37" s="155"/>
      <c r="Q37" s="38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1:42" ht="12.75">
      <c r="A38" s="155"/>
      <c r="B38" s="387" t="s">
        <v>451</v>
      </c>
      <c r="C38" s="155"/>
      <c r="D38" s="155"/>
      <c r="E38" s="387" t="s">
        <v>450</v>
      </c>
      <c r="F38" s="155"/>
      <c r="G38" s="155"/>
      <c r="H38" s="387" t="s">
        <v>449</v>
      </c>
      <c r="N38" s="387"/>
      <c r="O38" s="387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1:42" ht="12.75">
      <c r="A39" s="155"/>
      <c r="B39" s="387" t="s">
        <v>448</v>
      </c>
      <c r="C39" s="155"/>
      <c r="D39" s="387" t="s">
        <v>447</v>
      </c>
      <c r="E39" s="155"/>
      <c r="F39" s="155"/>
      <c r="G39" s="155"/>
      <c r="H39" s="155"/>
      <c r="I39" s="155"/>
      <c r="J39" s="155"/>
      <c r="K39" s="155"/>
      <c r="L39" s="155"/>
      <c r="M39" s="155"/>
      <c r="N39" s="387" t="s">
        <v>446</v>
      </c>
      <c r="O39" s="388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1:42" ht="12.75">
      <c r="A40" s="155"/>
      <c r="B40" s="387" t="s">
        <v>445</v>
      </c>
      <c r="C40" s="387" t="s">
        <v>444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1:42" ht="12.75">
      <c r="A41" s="155"/>
      <c r="G41" s="155"/>
      <c r="H41" s="155"/>
      <c r="I41" s="155"/>
      <c r="J41" s="155"/>
      <c r="K41" s="155"/>
      <c r="L41" s="155"/>
      <c r="M41" s="155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1:42" ht="12.75">
      <c r="A42" s="155"/>
      <c r="G42" s="155"/>
      <c r="H42" s="155"/>
      <c r="I42" s="155"/>
      <c r="J42" s="155"/>
      <c r="K42" s="155"/>
      <c r="L42" s="155"/>
      <c r="M42" s="155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1:42" ht="12.75">
      <c r="A43" s="155"/>
      <c r="B43" s="341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1:42" ht="12.75">
      <c r="A44" s="155"/>
      <c r="B44" s="386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1:42" ht="12.75">
      <c r="A45" s="155"/>
      <c r="B45" s="386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1:42" ht="12.75">
      <c r="A46" s="155"/>
      <c r="B46" s="341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1:42" ht="12.75">
      <c r="A47" s="155"/>
      <c r="B47" s="341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1:42" ht="12.75">
      <c r="A48" s="155"/>
      <c r="B48" s="386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1:42" ht="12.75">
      <c r="A49" s="155"/>
      <c r="B49" s="386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1:42" ht="12.75">
      <c r="A50" s="155"/>
      <c r="B50" s="386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1:42" ht="12.75">
      <c r="A51" s="155"/>
      <c r="B51" s="339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1:42" ht="12.75">
      <c r="A52" s="155"/>
      <c r="L52" s="155"/>
      <c r="M52" s="155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1:42" ht="25.5" customHeight="1">
      <c r="A53" s="155"/>
      <c r="L53" s="155"/>
      <c r="M53" s="155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1:42" ht="12.75">
      <c r="A54" s="155"/>
      <c r="L54" s="155"/>
      <c r="M54" s="155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1:42" ht="12.75">
      <c r="A55" s="155"/>
      <c r="L55" s="155"/>
      <c r="M55" s="155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1:42" ht="12.75">
      <c r="A56" s="155"/>
      <c r="L56" s="155"/>
      <c r="M56" s="155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1:42" ht="12.75">
      <c r="A57" s="155"/>
      <c r="L57" s="155"/>
      <c r="M57" s="155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1:42" ht="12.75">
      <c r="A58" s="155"/>
      <c r="L58" s="155"/>
      <c r="M58" s="155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1:42" ht="12.75">
      <c r="A59" s="155"/>
      <c r="L59" s="155"/>
      <c r="M59" s="155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1:42" ht="12.75">
      <c r="A60" s="155"/>
      <c r="L60" s="155"/>
      <c r="M60" s="155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1:42" ht="12.75">
      <c r="A61" s="155"/>
      <c r="L61" s="155"/>
      <c r="M61" s="155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1:42" ht="12.75">
      <c r="A62" s="155"/>
      <c r="L62" s="155"/>
      <c r="M62" s="155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1:42" ht="12.75">
      <c r="A63" s="155"/>
      <c r="L63" s="155"/>
      <c r="M63" s="155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1:42" ht="12.75">
      <c r="A64" s="155"/>
      <c r="L64" s="155"/>
      <c r="M64" s="155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1:13" ht="12.75">
      <c r="A65" s="155"/>
      <c r="L65" s="155"/>
      <c r="M65" s="155"/>
    </row>
    <row r="66" spans="1:13" ht="12.75">
      <c r="A66" s="155"/>
      <c r="L66" s="155"/>
      <c r="M66" s="155"/>
    </row>
    <row r="67" spans="1:13" ht="12.75">
      <c r="A67" s="155"/>
      <c r="L67" s="155"/>
      <c r="M67" s="155"/>
    </row>
    <row r="68" spans="1:13" ht="12.75">
      <c r="A68" s="155"/>
      <c r="L68" s="155"/>
      <c r="M68" s="155"/>
    </row>
    <row r="69" spans="1:13" ht="12.75">
      <c r="A69" s="155"/>
      <c r="L69" s="155"/>
      <c r="M69" s="155"/>
    </row>
    <row r="70" spans="1:13" ht="12.75">
      <c r="A70" s="155"/>
      <c r="L70" s="155"/>
      <c r="M70" s="155"/>
    </row>
    <row r="71" spans="1:13" ht="12.75">
      <c r="A71" s="155"/>
      <c r="L71" s="155"/>
      <c r="M71" s="155"/>
    </row>
    <row r="72" spans="1:13" ht="12.75">
      <c r="A72" s="155"/>
      <c r="L72" s="155"/>
      <c r="M72" s="155"/>
    </row>
    <row r="73" spans="1:13" ht="12.75">
      <c r="A73" s="155"/>
      <c r="L73" s="155"/>
      <c r="M73" s="155"/>
    </row>
    <row r="74" spans="1:13" ht="12.75">
      <c r="A74" s="155"/>
      <c r="L74" s="155"/>
      <c r="M74" s="155"/>
    </row>
    <row r="75" spans="1:13" ht="12.75">
      <c r="A75" s="155"/>
      <c r="L75" s="155"/>
      <c r="M75" s="155"/>
    </row>
    <row r="76" spans="1:13" ht="12.75">
      <c r="A76" s="155"/>
      <c r="L76" s="155"/>
      <c r="M76" s="155"/>
    </row>
    <row r="77" spans="1:13" ht="12.75">
      <c r="A77" s="155"/>
      <c r="L77" s="155"/>
      <c r="M77" s="155"/>
    </row>
    <row r="78" spans="1:13" ht="12.75">
      <c r="A78" s="155"/>
      <c r="L78" s="155"/>
      <c r="M78" s="155"/>
    </row>
    <row r="79" spans="1:13" ht="12.75">
      <c r="A79" s="155"/>
      <c r="L79" s="155"/>
      <c r="M79" s="155"/>
    </row>
    <row r="80" spans="1:13" ht="12.75">
      <c r="A80" s="155"/>
      <c r="L80" s="155"/>
      <c r="M80" s="155"/>
    </row>
    <row r="81" spans="1:13" ht="12.75">
      <c r="A81" s="155"/>
      <c r="L81" s="155"/>
      <c r="M81" s="155"/>
    </row>
    <row r="82" spans="1:13" ht="12.75">
      <c r="A82" s="155"/>
      <c r="L82" s="155"/>
      <c r="M82" s="155"/>
    </row>
    <row r="83" spans="1:13" ht="12.75">
      <c r="A83" s="155"/>
      <c r="L83" s="155"/>
      <c r="M83" s="155"/>
    </row>
    <row r="84" spans="1:13" ht="12.75">
      <c r="A84" s="155"/>
      <c r="L84" s="155"/>
      <c r="M84" s="155"/>
    </row>
    <row r="85" spans="1:13" ht="12.75">
      <c r="A85" s="155"/>
      <c r="I85" s="155"/>
      <c r="J85" s="155"/>
      <c r="K85" s="155"/>
      <c r="L85" s="155"/>
      <c r="M85" s="155"/>
    </row>
    <row r="86" spans="1:13" ht="12.75">
      <c r="A86" s="155"/>
      <c r="I86" s="155"/>
      <c r="J86" s="155"/>
      <c r="K86" s="155"/>
      <c r="L86" s="155"/>
      <c r="M86" s="155"/>
    </row>
    <row r="87" spans="1:13" ht="12.75">
      <c r="A87" s="155"/>
      <c r="I87" s="155"/>
      <c r="J87" s="155"/>
      <c r="K87" s="155"/>
      <c r="L87" s="155"/>
      <c r="M87" s="155"/>
    </row>
    <row r="88" spans="1:13" ht="12.75">
      <c r="A88" s="155"/>
      <c r="I88" s="155"/>
      <c r="J88" s="155"/>
      <c r="K88" s="155"/>
      <c r="L88" s="155"/>
      <c r="M88" s="155"/>
    </row>
    <row r="89" spans="1:13" ht="12.75">
      <c r="A89" s="155"/>
      <c r="I89" s="155"/>
      <c r="J89" s="155"/>
      <c r="K89" s="155"/>
      <c r="L89" s="155"/>
      <c r="M89" s="155"/>
    </row>
    <row r="90" spans="1:13" ht="12.75">
      <c r="A90" s="155"/>
      <c r="I90" s="155"/>
      <c r="J90" s="155"/>
      <c r="K90" s="155"/>
      <c r="L90" s="155"/>
      <c r="M90" s="155"/>
    </row>
    <row r="91" spans="1:13" ht="12.75">
      <c r="A91" s="155"/>
      <c r="I91" s="155"/>
      <c r="J91" s="155"/>
      <c r="K91" s="155"/>
      <c r="L91" s="155"/>
      <c r="M91" s="155"/>
    </row>
    <row r="92" spans="1:13" ht="12.75">
      <c r="A92" s="155"/>
      <c r="I92" s="155"/>
      <c r="J92" s="155"/>
      <c r="K92" s="155"/>
      <c r="L92" s="155"/>
      <c r="M92" s="155"/>
    </row>
    <row r="93" spans="1:13" ht="12.75">
      <c r="A93" s="155"/>
      <c r="I93" s="155"/>
      <c r="J93" s="155"/>
      <c r="K93" s="155"/>
      <c r="L93" s="155"/>
      <c r="M93" s="155"/>
    </row>
    <row r="94" spans="1:13" ht="12.75">
      <c r="A94" s="155"/>
      <c r="I94" s="155"/>
      <c r="J94" s="155"/>
      <c r="K94" s="155"/>
      <c r="L94" s="155"/>
      <c r="M94" s="155"/>
    </row>
    <row r="95" spans="1:13" ht="12.75">
      <c r="A95" s="155"/>
      <c r="I95" s="155"/>
      <c r="J95" s="155"/>
      <c r="K95" s="155"/>
      <c r="L95" s="155"/>
      <c r="M95" s="155"/>
    </row>
    <row r="96" spans="1:13" ht="12.7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23">
      <selection activeCell="K22" sqref="K22"/>
    </sheetView>
  </sheetViews>
  <sheetFormatPr defaultColWidth="8.00390625" defaultRowHeight="12.75"/>
  <cols>
    <col min="1" max="1" width="1.37890625" style="153" customWidth="1"/>
    <col min="2" max="2" width="21.375" style="153" customWidth="1"/>
    <col min="3" max="3" width="4.75390625" style="153" customWidth="1"/>
    <col min="4" max="4" width="9.625" style="153" customWidth="1"/>
    <col min="5" max="5" width="10.25390625" style="153" customWidth="1"/>
    <col min="6" max="6" width="10.125" style="153" customWidth="1"/>
    <col min="7" max="7" width="10.375" style="153" customWidth="1"/>
    <col min="8" max="8" width="13.25390625" style="153" customWidth="1"/>
    <col min="9" max="9" width="11.875" style="153" customWidth="1"/>
    <col min="10" max="10" width="8.875" style="153" customWidth="1"/>
    <col min="11" max="16384" width="8.00390625" style="153" customWidth="1"/>
  </cols>
  <sheetData>
    <row r="1" ht="12.75" hidden="1">
      <c r="B1" s="155" t="s">
        <v>614</v>
      </c>
    </row>
    <row r="2" spans="2:13" ht="16.5" customHeight="1">
      <c r="B2" s="489" t="s">
        <v>613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2" customHeight="1">
      <c r="B3" s="690"/>
      <c r="C3" s="502" t="s">
        <v>127</v>
      </c>
      <c r="D3" s="690" t="s">
        <v>612</v>
      </c>
      <c r="E3" s="503" t="s">
        <v>611</v>
      </c>
      <c r="F3" s="446" t="s">
        <v>610</v>
      </c>
      <c r="G3" s="692"/>
      <c r="H3" s="502" t="s">
        <v>609</v>
      </c>
      <c r="I3" s="705" t="s">
        <v>608</v>
      </c>
      <c r="J3" s="696" t="s">
        <v>254</v>
      </c>
      <c r="K3" s="155"/>
      <c r="L3" s="155"/>
      <c r="M3" s="155"/>
    </row>
    <row r="4" spans="2:13" ht="5.25" customHeight="1">
      <c r="B4" s="691"/>
      <c r="C4" s="499"/>
      <c r="D4" s="691"/>
      <c r="E4" s="501"/>
      <c r="F4" s="500"/>
      <c r="G4" s="693"/>
      <c r="H4" s="499"/>
      <c r="I4" s="706"/>
      <c r="J4" s="697"/>
      <c r="K4" s="155"/>
      <c r="L4" s="155"/>
      <c r="M4" s="155"/>
    </row>
    <row r="5" spans="2:13" ht="22.5" customHeight="1">
      <c r="B5" s="401" t="s">
        <v>607</v>
      </c>
      <c r="C5" s="401" t="s">
        <v>128</v>
      </c>
      <c r="D5" s="401" t="s">
        <v>606</v>
      </c>
      <c r="E5" s="498" t="s">
        <v>605</v>
      </c>
      <c r="F5" s="355" t="s">
        <v>604</v>
      </c>
      <c r="G5" s="497" t="s">
        <v>603</v>
      </c>
      <c r="H5" s="401" t="s">
        <v>602</v>
      </c>
      <c r="I5" s="496" t="s">
        <v>601</v>
      </c>
      <c r="J5" s="402" t="s">
        <v>253</v>
      </c>
      <c r="K5" s="155"/>
      <c r="L5" s="155"/>
      <c r="M5" s="155"/>
    </row>
    <row r="6" spans="2:13" ht="12.75">
      <c r="B6" s="426">
        <v>1</v>
      </c>
      <c r="C6" s="426">
        <v>2</v>
      </c>
      <c r="D6" s="370">
        <v>3</v>
      </c>
      <c r="E6" s="426">
        <v>4</v>
      </c>
      <c r="F6" s="426">
        <v>5</v>
      </c>
      <c r="G6" s="426">
        <v>6</v>
      </c>
      <c r="H6" s="370">
        <v>7</v>
      </c>
      <c r="I6" s="426">
        <v>8</v>
      </c>
      <c r="J6" s="426">
        <v>9</v>
      </c>
      <c r="K6" s="155"/>
      <c r="L6" s="155"/>
      <c r="M6" s="155"/>
    </row>
    <row r="7" spans="2:13" ht="23.25" customHeight="1">
      <c r="B7" s="397" t="s">
        <v>600</v>
      </c>
      <c r="C7" s="426">
        <v>710</v>
      </c>
      <c r="D7" s="495">
        <v>392</v>
      </c>
      <c r="E7" s="495">
        <v>433</v>
      </c>
      <c r="F7" s="495"/>
      <c r="G7" s="495">
        <v>478</v>
      </c>
      <c r="H7" s="495"/>
      <c r="I7" s="494"/>
      <c r="J7" s="493">
        <f aca="true" t="shared" si="0" ref="J7:J13">D7+E7+F7-G7-H7</f>
        <v>347</v>
      </c>
      <c r="K7" s="491" t="s">
        <v>599</v>
      </c>
      <c r="L7" s="155"/>
      <c r="M7" s="155"/>
    </row>
    <row r="8" spans="2:13" ht="24" customHeight="1">
      <c r="B8" s="397" t="s">
        <v>598</v>
      </c>
      <c r="C8" s="426">
        <v>720</v>
      </c>
      <c r="D8" s="495"/>
      <c r="E8" s="495"/>
      <c r="F8" s="495"/>
      <c r="G8" s="495"/>
      <c r="H8" s="495"/>
      <c r="I8" s="494"/>
      <c r="J8" s="493">
        <f t="shared" si="0"/>
        <v>0</v>
      </c>
      <c r="K8" s="491"/>
      <c r="L8" s="155"/>
      <c r="M8" s="155"/>
    </row>
    <row r="9" spans="2:13" ht="23.25" customHeight="1">
      <c r="B9" s="397" t="s">
        <v>597</v>
      </c>
      <c r="C9" s="426">
        <v>730</v>
      </c>
      <c r="D9" s="495"/>
      <c r="E9" s="495"/>
      <c r="F9" s="495"/>
      <c r="G9" s="495"/>
      <c r="H9" s="495"/>
      <c r="I9" s="494"/>
      <c r="J9" s="493">
        <f t="shared" si="0"/>
        <v>0</v>
      </c>
      <c r="K9" s="491" t="s">
        <v>596</v>
      </c>
      <c r="L9" s="155"/>
      <c r="M9" s="155"/>
    </row>
    <row r="10" spans="2:28" ht="22.5" customHeight="1">
      <c r="B10" s="397" t="s">
        <v>595</v>
      </c>
      <c r="C10" s="426">
        <v>740</v>
      </c>
      <c r="D10" s="495"/>
      <c r="E10" s="495"/>
      <c r="F10" s="495"/>
      <c r="G10" s="495"/>
      <c r="H10" s="495"/>
      <c r="I10" s="495"/>
      <c r="J10" s="493">
        <f t="shared" si="0"/>
        <v>0</v>
      </c>
      <c r="K10" s="491"/>
      <c r="L10" s="155"/>
      <c r="M10" s="155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</row>
    <row r="11" spans="2:28" ht="21.75" customHeight="1">
      <c r="B11" s="397" t="s">
        <v>594</v>
      </c>
      <c r="C11" s="426">
        <v>750</v>
      </c>
      <c r="D11" s="495"/>
      <c r="E11" s="495"/>
      <c r="F11" s="495"/>
      <c r="G11" s="495"/>
      <c r="H11" s="495"/>
      <c r="I11" s="495"/>
      <c r="J11" s="493">
        <f t="shared" si="0"/>
        <v>0</v>
      </c>
      <c r="K11" s="491"/>
      <c r="L11" s="155"/>
      <c r="M11" s="155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</row>
    <row r="12" spans="2:28" ht="22.5" customHeight="1">
      <c r="B12" s="397" t="s">
        <v>593</v>
      </c>
      <c r="C12" s="426">
        <v>760</v>
      </c>
      <c r="D12" s="495"/>
      <c r="E12" s="495"/>
      <c r="F12" s="495"/>
      <c r="G12" s="495"/>
      <c r="H12" s="495"/>
      <c r="I12" s="495"/>
      <c r="J12" s="493">
        <f t="shared" si="0"/>
        <v>0</v>
      </c>
      <c r="K12" s="491"/>
      <c r="L12" s="155"/>
      <c r="M12" s="155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</row>
    <row r="13" spans="2:28" ht="14.25" customHeight="1">
      <c r="B13" s="397" t="s">
        <v>592</v>
      </c>
      <c r="C13" s="426">
        <v>770</v>
      </c>
      <c r="D13" s="495"/>
      <c r="E13" s="495"/>
      <c r="F13" s="495"/>
      <c r="G13" s="495"/>
      <c r="H13" s="495"/>
      <c r="I13" s="494"/>
      <c r="J13" s="493">
        <f t="shared" si="0"/>
        <v>0</v>
      </c>
      <c r="K13" s="491" t="s">
        <v>591</v>
      </c>
      <c r="L13" s="155"/>
      <c r="M13" s="155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2:28" ht="12.75">
      <c r="B14" s="397" t="s">
        <v>552</v>
      </c>
      <c r="C14" s="426">
        <v>780</v>
      </c>
      <c r="D14" s="492">
        <f>SUM(D7:D13)</f>
        <v>392</v>
      </c>
      <c r="E14" s="492">
        <f>SUM(E7:E13)</f>
        <v>433</v>
      </c>
      <c r="F14" s="492">
        <f>SUM(F7:F13)</f>
        <v>0</v>
      </c>
      <c r="G14" s="492">
        <f>SUM(G7:G13)</f>
        <v>478</v>
      </c>
      <c r="H14" s="492">
        <f>SUM(H7:H13)</f>
        <v>0</v>
      </c>
      <c r="I14" s="492">
        <f>SUM(I7:I12)</f>
        <v>0</v>
      </c>
      <c r="J14" s="492">
        <f>SUM(J7:J13)</f>
        <v>347</v>
      </c>
      <c r="K14" s="491"/>
      <c r="L14" s="155"/>
      <c r="M14" s="155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</row>
    <row r="15" spans="2:28" ht="7.5" customHeight="1">
      <c r="B15" s="490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2:28" ht="15">
      <c r="B16" s="489" t="s">
        <v>590</v>
      </c>
      <c r="C16" s="489"/>
      <c r="D16" s="489"/>
      <c r="E16" s="489"/>
      <c r="F16" s="489"/>
      <c r="G16" s="489"/>
      <c r="H16" s="489"/>
      <c r="I16" s="489"/>
      <c r="J16" s="489"/>
      <c r="K16" s="155"/>
      <c r="L16" s="155"/>
      <c r="M16" s="155"/>
      <c r="N16" s="154"/>
      <c r="O16" s="488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</row>
    <row r="17" spans="2:28" ht="12" customHeight="1">
      <c r="B17" s="379"/>
      <c r="C17" s="379" t="s">
        <v>127</v>
      </c>
      <c r="D17" s="379" t="s">
        <v>589</v>
      </c>
      <c r="E17" s="487" t="s">
        <v>442</v>
      </c>
      <c r="F17" s="486" t="s">
        <v>418</v>
      </c>
      <c r="G17" s="299"/>
      <c r="H17" s="379" t="s">
        <v>588</v>
      </c>
      <c r="I17" s="379" t="s">
        <v>127</v>
      </c>
      <c r="J17" s="381" t="s">
        <v>587</v>
      </c>
      <c r="K17" s="451" t="s">
        <v>586</v>
      </c>
      <c r="L17" s="485" t="s">
        <v>585</v>
      </c>
      <c r="M17" s="485" t="s">
        <v>584</v>
      </c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</row>
    <row r="18" spans="2:28" ht="23.25" customHeight="1">
      <c r="B18" s="370" t="s">
        <v>494</v>
      </c>
      <c r="C18" s="370" t="s">
        <v>128</v>
      </c>
      <c r="D18" s="370" t="s">
        <v>583</v>
      </c>
      <c r="E18" s="374" t="s">
        <v>582</v>
      </c>
      <c r="F18" s="426" t="s">
        <v>581</v>
      </c>
      <c r="G18" s="299"/>
      <c r="H18" s="370" t="s">
        <v>580</v>
      </c>
      <c r="I18" s="370" t="s">
        <v>128</v>
      </c>
      <c r="J18" s="371" t="s">
        <v>253</v>
      </c>
      <c r="K18" s="426" t="s">
        <v>579</v>
      </c>
      <c r="L18" s="426" t="s">
        <v>578</v>
      </c>
      <c r="M18" s="457" t="s">
        <v>577</v>
      </c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</row>
    <row r="19" spans="2:28" ht="11.25" customHeight="1">
      <c r="B19" s="426">
        <v>1</v>
      </c>
      <c r="C19" s="426">
        <v>2</v>
      </c>
      <c r="D19" s="426">
        <v>3</v>
      </c>
      <c r="E19" s="426">
        <v>4</v>
      </c>
      <c r="F19" s="426">
        <v>5</v>
      </c>
      <c r="G19" s="452"/>
      <c r="H19" s="379">
        <v>1</v>
      </c>
      <c r="I19" s="379">
        <v>2</v>
      </c>
      <c r="J19" s="379">
        <v>3</v>
      </c>
      <c r="K19" s="379">
        <v>4</v>
      </c>
      <c r="L19" s="379">
        <v>5</v>
      </c>
      <c r="M19" s="381">
        <v>6</v>
      </c>
      <c r="N19" s="154"/>
      <c r="O19" s="484"/>
      <c r="P19" s="484"/>
      <c r="Q19" s="484"/>
      <c r="R19" s="484"/>
      <c r="S19" s="484"/>
      <c r="T19" s="484"/>
      <c r="U19" s="484"/>
      <c r="V19" s="159"/>
      <c r="W19" s="159"/>
      <c r="X19" s="159"/>
      <c r="Y19" s="159"/>
      <c r="Z19" s="159"/>
      <c r="AA19" s="154"/>
      <c r="AB19" s="154"/>
    </row>
    <row r="20" spans="2:28" ht="14.25" customHeight="1">
      <c r="B20" s="397" t="s">
        <v>576</v>
      </c>
      <c r="C20" s="426">
        <v>800</v>
      </c>
      <c r="D20" s="462">
        <v>377</v>
      </c>
      <c r="E20" s="397"/>
      <c r="F20" s="397"/>
      <c r="G20" s="452"/>
      <c r="H20" s="447" t="s">
        <v>575</v>
      </c>
      <c r="I20" s="483"/>
      <c r="J20" s="482"/>
      <c r="K20" s="481"/>
      <c r="L20" s="458"/>
      <c r="M20" s="460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</row>
    <row r="21" spans="2:28" ht="23.25" customHeight="1">
      <c r="B21" s="397" t="s">
        <v>574</v>
      </c>
      <c r="C21" s="426">
        <v>810</v>
      </c>
      <c r="D21" s="462">
        <v>5</v>
      </c>
      <c r="E21" s="397"/>
      <c r="F21" s="397"/>
      <c r="G21" s="452"/>
      <c r="H21" s="475" t="s">
        <v>573</v>
      </c>
      <c r="I21" s="377">
        <v>940</v>
      </c>
      <c r="J21" s="480">
        <f>K21+L21+M21</f>
        <v>511</v>
      </c>
      <c r="K21" s="473">
        <v>511</v>
      </c>
      <c r="L21" s="479"/>
      <c r="M21" s="472"/>
      <c r="N21" s="471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</row>
    <row r="22" spans="2:28" ht="12.75" customHeight="1">
      <c r="B22" s="397" t="s">
        <v>572</v>
      </c>
      <c r="C22" s="426">
        <v>820</v>
      </c>
      <c r="D22" s="462">
        <v>4</v>
      </c>
      <c r="E22" s="397"/>
      <c r="F22" s="397"/>
      <c r="G22" s="452"/>
      <c r="H22" s="447" t="s">
        <v>571</v>
      </c>
      <c r="I22" s="379"/>
      <c r="J22" s="478"/>
      <c r="K22" s="477"/>
      <c r="L22" s="445"/>
      <c r="M22" s="476"/>
      <c r="N22" s="471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</row>
    <row r="23" spans="2:28" ht="14.25" customHeight="1">
      <c r="B23" s="397" t="s">
        <v>570</v>
      </c>
      <c r="C23" s="426">
        <v>830</v>
      </c>
      <c r="D23" s="462"/>
      <c r="E23" s="397"/>
      <c r="F23" s="397"/>
      <c r="G23" s="452"/>
      <c r="H23" s="475" t="s">
        <v>569</v>
      </c>
      <c r="I23" s="376">
        <v>950</v>
      </c>
      <c r="J23" s="474">
        <f>K23+L23+M23</f>
        <v>0</v>
      </c>
      <c r="K23" s="473"/>
      <c r="L23" s="241"/>
      <c r="M23" s="472"/>
      <c r="N23" s="471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</row>
    <row r="24" spans="2:28" ht="14.25" customHeight="1">
      <c r="B24" s="397" t="s">
        <v>568</v>
      </c>
      <c r="C24" s="426">
        <v>840</v>
      </c>
      <c r="D24" s="462">
        <v>6</v>
      </c>
      <c r="E24" s="397"/>
      <c r="F24" s="397"/>
      <c r="G24" s="452"/>
      <c r="H24" s="470" t="s">
        <v>567</v>
      </c>
      <c r="I24" s="368"/>
      <c r="J24" s="469"/>
      <c r="K24" s="468"/>
      <c r="L24" s="461"/>
      <c r="M24" s="467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</row>
    <row r="25" spans="2:28" ht="12.75" customHeight="1">
      <c r="B25" s="397" t="s">
        <v>566</v>
      </c>
      <c r="C25" s="426">
        <v>850</v>
      </c>
      <c r="D25" s="462">
        <v>96</v>
      </c>
      <c r="E25" s="397"/>
      <c r="F25" s="397"/>
      <c r="G25" s="464"/>
      <c r="H25" s="174"/>
      <c r="I25" s="174"/>
      <c r="J25" s="466"/>
      <c r="K25" s="174"/>
      <c r="M25" s="17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</row>
    <row r="26" spans="2:28" ht="14.25" customHeight="1">
      <c r="B26" s="397" t="s">
        <v>565</v>
      </c>
      <c r="C26" s="426">
        <v>860</v>
      </c>
      <c r="D26" s="462"/>
      <c r="E26" s="397"/>
      <c r="F26" s="397"/>
      <c r="G26" s="464"/>
      <c r="H26" s="678" t="s">
        <v>564</v>
      </c>
      <c r="I26" s="702"/>
      <c r="J26" s="702"/>
      <c r="K26" s="702"/>
      <c r="L26" s="241" t="s">
        <v>563</v>
      </c>
      <c r="M26" s="465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</row>
    <row r="27" spans="2:28" ht="14.25" customHeight="1">
      <c r="B27" s="397" t="s">
        <v>562</v>
      </c>
      <c r="C27" s="426">
        <v>870</v>
      </c>
      <c r="D27" s="462"/>
      <c r="E27" s="397"/>
      <c r="F27" s="397"/>
      <c r="G27" s="464"/>
      <c r="H27" s="703" t="s">
        <v>561</v>
      </c>
      <c r="I27" s="704"/>
      <c r="J27" s="704"/>
      <c r="K27" s="704"/>
      <c r="L27" s="244" t="s">
        <v>560</v>
      </c>
      <c r="M27" s="46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</row>
    <row r="28" spans="2:28" ht="14.25" customHeight="1">
      <c r="B28" s="397" t="s">
        <v>559</v>
      </c>
      <c r="C28" s="426">
        <v>880</v>
      </c>
      <c r="D28" s="462">
        <v>2</v>
      </c>
      <c r="E28" s="397"/>
      <c r="F28" s="397"/>
      <c r="G28" s="452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</row>
    <row r="29" spans="2:28" ht="14.25" customHeight="1">
      <c r="B29" s="397" t="s">
        <v>558</v>
      </c>
      <c r="C29" s="426">
        <v>890</v>
      </c>
      <c r="D29" s="456">
        <v>2653</v>
      </c>
      <c r="E29" s="455"/>
      <c r="F29" s="455"/>
      <c r="G29" s="452"/>
      <c r="H29" s="698" t="s">
        <v>557</v>
      </c>
      <c r="I29" s="698"/>
      <c r="J29" s="698"/>
      <c r="K29" s="698"/>
      <c r="L29" s="452"/>
      <c r="M29" s="452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</row>
    <row r="30" spans="2:28" ht="12" customHeight="1">
      <c r="B30" s="397" t="s">
        <v>111</v>
      </c>
      <c r="C30" s="426">
        <v>900</v>
      </c>
      <c r="D30" s="456">
        <v>2760</v>
      </c>
      <c r="E30" s="455"/>
      <c r="F30" s="455"/>
      <c r="G30" s="452"/>
      <c r="H30" s="460"/>
      <c r="I30" s="459"/>
      <c r="J30" s="459"/>
      <c r="K30" s="458"/>
      <c r="L30" s="450" t="s">
        <v>556</v>
      </c>
      <c r="M30" s="457" t="s">
        <v>555</v>
      </c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</row>
    <row r="31" spans="2:28" ht="13.5" customHeight="1">
      <c r="B31" s="397" t="s">
        <v>554</v>
      </c>
      <c r="C31" s="426">
        <v>910</v>
      </c>
      <c r="D31" s="456">
        <v>2708</v>
      </c>
      <c r="E31" s="455"/>
      <c r="F31" s="455"/>
      <c r="G31" s="452"/>
      <c r="H31" s="699" t="s">
        <v>553</v>
      </c>
      <c r="I31" s="700"/>
      <c r="J31" s="700"/>
      <c r="K31" s="701"/>
      <c r="L31" s="450">
        <v>960</v>
      </c>
      <c r="M31" s="449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</row>
    <row r="32" spans="2:28" ht="15.75">
      <c r="B32" s="397" t="s">
        <v>552</v>
      </c>
      <c r="C32" s="426">
        <v>920</v>
      </c>
      <c r="D32" s="454">
        <f>SUM(D20:D31)</f>
        <v>8611</v>
      </c>
      <c r="E32" s="453">
        <f>SUM(E20:E31)</f>
        <v>0</v>
      </c>
      <c r="F32" s="453">
        <f>SUM(F20:F31)</f>
        <v>0</v>
      </c>
      <c r="G32" s="452"/>
      <c r="H32" s="699" t="s">
        <v>551</v>
      </c>
      <c r="I32" s="700"/>
      <c r="J32" s="700"/>
      <c r="K32" s="701"/>
      <c r="L32" s="450">
        <v>970</v>
      </c>
      <c r="M32" s="449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</row>
    <row r="33" spans="2:28" ht="4.5" customHeight="1" hidden="1">
      <c r="B33" s="448"/>
      <c r="C33" s="448"/>
      <c r="D33" s="448"/>
      <c r="E33" s="448"/>
      <c r="F33" s="448"/>
      <c r="G33" s="448"/>
      <c r="H33" s="299"/>
      <c r="I33" s="299"/>
      <c r="J33" s="299"/>
      <c r="K33" s="299"/>
      <c r="L33" s="299"/>
      <c r="M33" s="241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</row>
    <row r="34" spans="2:28" ht="12.75" customHeight="1">
      <c r="B34" s="341" t="s">
        <v>550</v>
      </c>
      <c r="C34" s="155"/>
      <c r="D34" s="351"/>
      <c r="E34" s="155"/>
      <c r="F34" s="155"/>
      <c r="G34" s="155"/>
      <c r="H34" s="694" t="s">
        <v>549</v>
      </c>
      <c r="I34" s="695"/>
      <c r="J34" s="695"/>
      <c r="K34" s="695"/>
      <c r="L34" s="379">
        <v>980</v>
      </c>
      <c r="M34" s="445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</row>
    <row r="35" spans="2:28" ht="12" customHeight="1">
      <c r="B35" s="155"/>
      <c r="C35" s="341" t="s">
        <v>548</v>
      </c>
      <c r="D35" s="341"/>
      <c r="E35" s="341"/>
      <c r="F35" s="341"/>
      <c r="G35" s="444" t="s">
        <v>547</v>
      </c>
      <c r="H35" s="443" t="s">
        <v>546</v>
      </c>
      <c r="I35" s="442"/>
      <c r="J35" s="442"/>
      <c r="K35" s="442"/>
      <c r="L35" s="441"/>
      <c r="M35" s="440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</row>
    <row r="36" spans="2:28" ht="12.75">
      <c r="B36" s="155"/>
      <c r="C36" s="341" t="s">
        <v>545</v>
      </c>
      <c r="D36" s="341"/>
      <c r="E36" s="341"/>
      <c r="F36" s="341"/>
      <c r="G36" s="439" t="s">
        <v>544</v>
      </c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</row>
    <row r="37" spans="2:28" ht="12.75">
      <c r="B37" s="341"/>
      <c r="C37" s="341" t="s">
        <v>543</v>
      </c>
      <c r="D37" s="341"/>
      <c r="E37" s="341"/>
      <c r="F37" s="341"/>
      <c r="G37" s="438" t="s">
        <v>542</v>
      </c>
      <c r="H37" s="155"/>
      <c r="I37" s="155"/>
      <c r="J37" s="155"/>
      <c r="K37" s="155"/>
      <c r="L37" s="155"/>
      <c r="M37" s="155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</row>
    <row r="38" spans="2:28" ht="12.75">
      <c r="B38" s="155"/>
      <c r="C38" s="341" t="s">
        <v>541</v>
      </c>
      <c r="D38" s="341"/>
      <c r="E38" s="341"/>
      <c r="F38" s="341"/>
      <c r="G38" s="438" t="s">
        <v>540</v>
      </c>
      <c r="H38" s="155"/>
      <c r="I38" s="155"/>
      <c r="J38" s="155"/>
      <c r="K38" s="155"/>
      <c r="L38" s="155"/>
      <c r="M38" s="155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</row>
    <row r="39" spans="2:28" ht="12.75">
      <c r="B39" s="341" t="s">
        <v>539</v>
      </c>
      <c r="C39" s="155"/>
      <c r="D39" s="155"/>
      <c r="E39" s="155"/>
      <c r="F39" s="155"/>
      <c r="G39" s="438" t="s">
        <v>538</v>
      </c>
      <c r="H39" s="155"/>
      <c r="I39" s="155"/>
      <c r="J39" s="155"/>
      <c r="K39" s="155"/>
      <c r="L39" s="155"/>
      <c r="M39" s="155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</row>
    <row r="40" spans="2:28" ht="12.75">
      <c r="B40" s="341" t="s">
        <v>537</v>
      </c>
      <c r="C40" s="155"/>
      <c r="D40" s="155"/>
      <c r="E40" s="155"/>
      <c r="F40" s="155"/>
      <c r="G40" s="437" t="s">
        <v>536</v>
      </c>
      <c r="H40" s="155"/>
      <c r="I40" s="155"/>
      <c r="J40" s="155"/>
      <c r="K40" s="155"/>
      <c r="L40" s="155"/>
      <c r="M40" s="155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</row>
    <row r="41" spans="2:28" ht="12.75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</row>
    <row r="42" spans="2:28" ht="12.75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</row>
  </sheetData>
  <sheetProtection/>
  <mergeCells count="11">
    <mergeCell ref="I3:I4"/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24">
      <selection activeCell="C41" sqref="C41"/>
    </sheetView>
  </sheetViews>
  <sheetFormatPr defaultColWidth="8.00390625" defaultRowHeight="12.75"/>
  <cols>
    <col min="1" max="1" width="52.00390625" style="153" customWidth="1"/>
    <col min="2" max="2" width="6.25390625" style="153" customWidth="1"/>
    <col min="3" max="3" width="12.625" style="153" customWidth="1"/>
    <col min="4" max="16384" width="8.00390625" style="153" customWidth="1"/>
  </cols>
  <sheetData>
    <row r="1" spans="1:18" ht="16.5">
      <c r="A1" s="512" t="s">
        <v>656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3" customHeight="1">
      <c r="A2" s="49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22.5" customHeight="1">
      <c r="A3" s="426" t="s">
        <v>494</v>
      </c>
      <c r="B3" s="426" t="s">
        <v>2</v>
      </c>
      <c r="C3" s="426" t="s">
        <v>629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0.5" customHeight="1">
      <c r="A4" s="426">
        <v>1</v>
      </c>
      <c r="B4" s="426">
        <v>2</v>
      </c>
      <c r="C4" s="426">
        <v>3</v>
      </c>
      <c r="E4" s="154"/>
      <c r="F4" s="484"/>
      <c r="G4" s="484"/>
      <c r="H4" s="484"/>
      <c r="I4" s="484"/>
      <c r="J4" s="484"/>
      <c r="K4" s="484"/>
      <c r="L4" s="484"/>
      <c r="M4" s="159"/>
      <c r="N4" s="159"/>
      <c r="O4" s="159"/>
      <c r="P4" s="159"/>
      <c r="Q4" s="154"/>
      <c r="R4" s="154"/>
    </row>
    <row r="5" spans="1:18" ht="18.75" customHeight="1">
      <c r="A5" s="495" t="s">
        <v>655</v>
      </c>
      <c r="B5" s="358">
        <v>1110</v>
      </c>
      <c r="C5" s="52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ht="16.5" customHeight="1">
      <c r="A6" s="495" t="s">
        <v>654</v>
      </c>
      <c r="B6" s="358"/>
      <c r="C6" s="522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18" customHeight="1">
      <c r="A7" s="495" t="s">
        <v>653</v>
      </c>
      <c r="B7" s="358">
        <v>1120</v>
      </c>
      <c r="C7" s="522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1:18" ht="17.25" customHeight="1">
      <c r="A8" s="495" t="s">
        <v>652</v>
      </c>
      <c r="B8" s="358">
        <v>1130</v>
      </c>
      <c r="C8" s="522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6.5" customHeight="1">
      <c r="A9" s="495" t="s">
        <v>651</v>
      </c>
      <c r="B9" s="358">
        <v>1140</v>
      </c>
      <c r="C9" s="522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8" customHeight="1">
      <c r="A10" s="495" t="s">
        <v>650</v>
      </c>
      <c r="B10" s="358">
        <v>1150</v>
      </c>
      <c r="C10" s="522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 ht="30" customHeight="1">
      <c r="A11" s="495" t="s">
        <v>649</v>
      </c>
      <c r="B11" s="358">
        <v>1160</v>
      </c>
      <c r="C11" s="522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1:18" ht="3" customHeight="1">
      <c r="A12" s="490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1:18" ht="1.5" customHeight="1">
      <c r="A13" s="490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6.5">
      <c r="A14" s="512" t="s">
        <v>648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</row>
    <row r="15" spans="1:18" ht="2.25" customHeight="1">
      <c r="A15" s="490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 ht="21.75" customHeight="1">
      <c r="A16" s="426" t="s">
        <v>494</v>
      </c>
      <c r="B16" s="426" t="s">
        <v>2</v>
      </c>
      <c r="C16" s="426" t="s">
        <v>629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8" ht="9.75" customHeight="1">
      <c r="A17" s="426">
        <v>1</v>
      </c>
      <c r="B17" s="426">
        <v>2</v>
      </c>
      <c r="C17" s="426">
        <v>3</v>
      </c>
      <c r="E17" s="154"/>
      <c r="F17" s="484"/>
      <c r="G17" s="484"/>
      <c r="H17" s="484"/>
      <c r="I17" s="484"/>
      <c r="J17" s="484"/>
      <c r="K17" s="484"/>
      <c r="L17" s="484"/>
      <c r="M17" s="159"/>
      <c r="N17" s="159"/>
      <c r="O17" s="159"/>
      <c r="P17" s="159"/>
      <c r="Q17" s="154"/>
      <c r="R17" s="154"/>
    </row>
    <row r="18" spans="1:18" ht="18" customHeight="1">
      <c r="A18" s="495" t="s">
        <v>647</v>
      </c>
      <c r="B18" s="358">
        <v>1210</v>
      </c>
      <c r="C18" s="51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 ht="15" customHeight="1">
      <c r="A19" s="515" t="s">
        <v>646</v>
      </c>
      <c r="B19" s="709">
        <v>1220</v>
      </c>
      <c r="C19" s="710">
        <v>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1:18" ht="15.75" customHeight="1" hidden="1">
      <c r="A20" s="515" t="s">
        <v>645</v>
      </c>
      <c r="B20" s="709"/>
      <c r="C20" s="710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1:18" ht="15.75" customHeight="1">
      <c r="A21" s="495" t="s">
        <v>644</v>
      </c>
      <c r="B21" s="358">
        <v>1225</v>
      </c>
      <c r="C21" s="513">
        <v>0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18" ht="16.5" customHeight="1">
      <c r="A22" s="515" t="s">
        <v>643</v>
      </c>
      <c r="B22" s="514">
        <v>1230</v>
      </c>
      <c r="C22" s="516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pans="1:18" ht="15" customHeight="1" hidden="1">
      <c r="A23" s="515"/>
      <c r="C23" s="518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ht="17.25" customHeight="1">
      <c r="A24" s="495" t="s">
        <v>642</v>
      </c>
      <c r="B24" s="358">
        <v>1235</v>
      </c>
      <c r="C24" s="51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18" ht="18.75" customHeight="1">
      <c r="A25" s="495" t="s">
        <v>641</v>
      </c>
      <c r="B25" s="358">
        <v>1240</v>
      </c>
      <c r="C25" s="521">
        <v>120</v>
      </c>
      <c r="D25" s="520" t="s">
        <v>640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</row>
    <row r="26" spans="1:18" ht="15.75" hidden="1">
      <c r="A26" s="477" t="s">
        <v>639</v>
      </c>
      <c r="B26" s="517"/>
      <c r="C26" s="516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</row>
    <row r="27" spans="1:18" ht="16.5" customHeight="1">
      <c r="A27" s="519" t="s">
        <v>638</v>
      </c>
      <c r="B27" s="514">
        <v>1241</v>
      </c>
      <c r="C27" s="518">
        <v>120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1:18" ht="15.75" customHeight="1">
      <c r="A28" s="495" t="s">
        <v>637</v>
      </c>
      <c r="B28" s="247">
        <v>1242</v>
      </c>
      <c r="C28" s="516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</row>
    <row r="29" spans="1:18" ht="16.5" customHeight="1">
      <c r="A29" s="495" t="s">
        <v>636</v>
      </c>
      <c r="B29" s="357">
        <v>1243</v>
      </c>
      <c r="C29" s="51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</row>
    <row r="30" spans="1:18" ht="18" customHeight="1">
      <c r="A30" s="495" t="s">
        <v>635</v>
      </c>
      <c r="B30" s="358">
        <v>1250</v>
      </c>
      <c r="C30" s="518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</row>
    <row r="31" spans="1:18" ht="13.5" customHeight="1" hidden="1">
      <c r="A31" s="515" t="s">
        <v>634</v>
      </c>
      <c r="B31" s="517"/>
      <c r="C31" s="707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</row>
    <row r="32" spans="1:18" ht="15.75" customHeight="1">
      <c r="A32" s="515" t="s">
        <v>633</v>
      </c>
      <c r="B32" s="514">
        <v>1251</v>
      </c>
      <c r="C32" s="708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</row>
    <row r="33" spans="1:18" ht="18" customHeight="1">
      <c r="A33" s="495" t="s">
        <v>632</v>
      </c>
      <c r="B33" s="358">
        <v>1252</v>
      </c>
      <c r="C33" s="51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18" ht="17.25" customHeight="1">
      <c r="A34" s="495" t="s">
        <v>631</v>
      </c>
      <c r="B34" s="358">
        <v>1253</v>
      </c>
      <c r="C34" s="455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</row>
    <row r="35" spans="1:18" ht="3" customHeight="1">
      <c r="A35" s="490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18" ht="3" customHeight="1">
      <c r="A36" s="490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</row>
    <row r="37" spans="1:18" ht="16.5">
      <c r="A37" s="512" t="s">
        <v>630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18" ht="3" customHeight="1">
      <c r="A38" s="490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ht="23.25" customHeight="1">
      <c r="A39" s="426" t="s">
        <v>494</v>
      </c>
      <c r="B39" s="426" t="s">
        <v>2</v>
      </c>
      <c r="C39" s="426" t="s">
        <v>629</v>
      </c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</row>
    <row r="40" spans="1:18" ht="10.5" customHeight="1">
      <c r="A40" s="426">
        <v>1</v>
      </c>
      <c r="B40" s="426">
        <v>2</v>
      </c>
      <c r="C40" s="426">
        <v>3</v>
      </c>
      <c r="E40" s="154"/>
      <c r="F40" s="484"/>
      <c r="G40" s="484"/>
      <c r="H40" s="484"/>
      <c r="I40" s="484"/>
      <c r="J40" s="484"/>
      <c r="K40" s="484"/>
      <c r="L40" s="484"/>
      <c r="M40" s="159"/>
      <c r="N40" s="159"/>
      <c r="O40" s="159"/>
      <c r="P40" s="159"/>
      <c r="Q40" s="154"/>
      <c r="R40" s="154"/>
    </row>
    <row r="41" spans="1:18" ht="18" customHeight="1">
      <c r="A41" s="495" t="s">
        <v>628</v>
      </c>
      <c r="B41" s="358">
        <v>1300</v>
      </c>
      <c r="C41" s="511">
        <v>316</v>
      </c>
      <c r="D41" s="510" t="s">
        <v>627</v>
      </c>
      <c r="E41" s="154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4"/>
      <c r="Q41" s="154"/>
      <c r="R41" s="154"/>
    </row>
    <row r="42" spans="1:18" ht="15" customHeight="1">
      <c r="A42" s="495" t="s">
        <v>626</v>
      </c>
      <c r="B42" s="358">
        <v>1310</v>
      </c>
      <c r="C42" s="508"/>
      <c r="D42" s="153">
        <f>C43+C44+C46+C47+C48+C49+C50</f>
        <v>0</v>
      </c>
      <c r="E42" s="154"/>
      <c r="F42" s="158"/>
      <c r="G42" s="158"/>
      <c r="H42" s="158"/>
      <c r="I42" s="158"/>
      <c r="J42" s="158"/>
      <c r="K42" s="158"/>
      <c r="L42" s="509"/>
      <c r="M42" s="154"/>
      <c r="N42" s="154"/>
      <c r="O42" s="154"/>
      <c r="P42" s="154"/>
      <c r="Q42" s="154"/>
      <c r="R42" s="154"/>
    </row>
    <row r="43" spans="1:18" ht="15" customHeight="1">
      <c r="A43" s="495" t="s">
        <v>625</v>
      </c>
      <c r="B43" s="358">
        <v>1311</v>
      </c>
      <c r="C43" s="508"/>
      <c r="E43" s="154"/>
      <c r="F43" s="158"/>
      <c r="G43" s="158"/>
      <c r="H43" s="158"/>
      <c r="I43" s="158"/>
      <c r="J43" s="158"/>
      <c r="K43" s="158"/>
      <c r="L43" s="154"/>
      <c r="M43" s="154"/>
      <c r="N43" s="154"/>
      <c r="O43" s="154"/>
      <c r="P43" s="154"/>
      <c r="Q43" s="154"/>
      <c r="R43" s="154"/>
    </row>
    <row r="44" spans="1:18" ht="15" customHeight="1">
      <c r="A44" s="495" t="s">
        <v>624</v>
      </c>
      <c r="B44" s="358">
        <v>1312</v>
      </c>
      <c r="C44" s="508"/>
      <c r="D44" s="153">
        <f>D42+D43</f>
        <v>0</v>
      </c>
      <c r="E44" s="154"/>
      <c r="F44" s="158"/>
      <c r="G44" s="158"/>
      <c r="H44" s="158"/>
      <c r="I44" s="158"/>
      <c r="J44" s="158"/>
      <c r="K44" s="158"/>
      <c r="L44" s="154"/>
      <c r="M44" s="154"/>
      <c r="N44" s="154"/>
      <c r="O44" s="154"/>
      <c r="P44" s="154"/>
      <c r="Q44" s="154"/>
      <c r="R44" s="154"/>
    </row>
    <row r="45" spans="1:18" ht="15" customHeight="1">
      <c r="A45" s="495" t="s">
        <v>623</v>
      </c>
      <c r="B45" s="358">
        <v>1313</v>
      </c>
      <c r="C45" s="508"/>
      <c r="E45" s="154"/>
      <c r="F45" s="158"/>
      <c r="G45" s="158"/>
      <c r="H45" s="158"/>
      <c r="I45" s="158"/>
      <c r="J45" s="158"/>
      <c r="K45" s="158"/>
      <c r="L45" s="154"/>
      <c r="M45" s="154"/>
      <c r="N45" s="154"/>
      <c r="O45" s="154"/>
      <c r="P45" s="154"/>
      <c r="Q45" s="154"/>
      <c r="R45" s="154"/>
    </row>
    <row r="46" spans="1:18" ht="15" customHeight="1">
      <c r="A46" s="495" t="s">
        <v>622</v>
      </c>
      <c r="B46" s="358">
        <v>1314</v>
      </c>
      <c r="C46" s="508"/>
      <c r="E46" s="154"/>
      <c r="F46" s="158"/>
      <c r="G46" s="158"/>
      <c r="H46" s="158"/>
      <c r="I46" s="158"/>
      <c r="J46" s="158"/>
      <c r="K46" s="158"/>
      <c r="L46" s="154"/>
      <c r="M46" s="154"/>
      <c r="N46" s="154"/>
      <c r="O46" s="154"/>
      <c r="P46" s="154"/>
      <c r="Q46" s="154"/>
      <c r="R46" s="154"/>
    </row>
    <row r="47" spans="1:18" ht="15" customHeight="1">
      <c r="A47" s="495" t="s">
        <v>621</v>
      </c>
      <c r="B47" s="358">
        <v>1315</v>
      </c>
      <c r="C47" s="508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</row>
    <row r="48" spans="1:18" ht="15" customHeight="1" hidden="1">
      <c r="A48" s="495"/>
      <c r="B48" s="358"/>
      <c r="C48" s="508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</row>
    <row r="49" spans="1:18" ht="15" customHeight="1">
      <c r="A49" s="495" t="s">
        <v>620</v>
      </c>
      <c r="B49" s="358">
        <v>1316</v>
      </c>
      <c r="C49" s="508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</row>
    <row r="50" spans="1:18" ht="15" customHeight="1">
      <c r="A50" s="495" t="s">
        <v>619</v>
      </c>
      <c r="B50" s="358">
        <v>1317</v>
      </c>
      <c r="C50" s="507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</row>
    <row r="51" spans="1:18" ht="15.75" customHeight="1">
      <c r="A51" s="452"/>
      <c r="B51" s="506"/>
      <c r="C51" s="505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1:4" ht="17.25" customHeight="1">
      <c r="A52" s="711" t="s">
        <v>618</v>
      </c>
      <c r="B52" s="704"/>
      <c r="C52" s="704"/>
      <c r="D52" s="657"/>
    </row>
    <row r="53" ht="19.5" customHeight="1">
      <c r="A53" s="504" t="s">
        <v>617</v>
      </c>
    </row>
    <row r="54" ht="19.5" customHeight="1">
      <c r="A54" s="504" t="s">
        <v>616</v>
      </c>
    </row>
    <row r="55" ht="21" customHeight="1">
      <c r="A55" s="490"/>
    </row>
    <row r="56" spans="1:3" ht="15.75">
      <c r="A56" s="490"/>
      <c r="B56" s="490"/>
      <c r="C56" s="490"/>
    </row>
    <row r="57" spans="1:3" ht="15.75">
      <c r="A57" s="490" t="str">
        <f>'[2]форма 1'!B113</f>
        <v>Керівник</v>
      </c>
      <c r="B57" s="490" t="str">
        <f>'форма 1'!D113</f>
        <v>Тяглій Д.Є.</v>
      </c>
      <c r="C57" s="490"/>
    </row>
    <row r="58" ht="15.75">
      <c r="A58" s="490"/>
    </row>
    <row r="59" spans="1:2" ht="15.75">
      <c r="A59" s="490" t="s">
        <v>615</v>
      </c>
      <c r="B59" s="153" t="str">
        <f>'форма 1'!D115</f>
        <v>Тіторенко О.А.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2016-04-20T11:03:15Z</cp:lastPrinted>
  <dcterms:created xsi:type="dcterms:W3CDTF">2001-11-09T08:37:39Z</dcterms:created>
  <dcterms:modified xsi:type="dcterms:W3CDTF">2019-02-21T07:53:45Z</dcterms:modified>
  <cp:category/>
  <cp:version/>
  <cp:contentType/>
  <cp:contentStatus/>
</cp:coreProperties>
</file>