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<sst xmlns="http://schemas.openxmlformats.org/spreadsheetml/2006/main" count="269" uniqueCount="198">
  <si>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</si>
  <si>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</si>
  <si>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</si>
  <si>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</si>
  <si>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</si>
  <si>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</si>
  <si>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</si>
  <si>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</si>
  <si>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</si>
  <si>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</si>
  <si>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</si>
  <si>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</si>
  <si>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</si>
  <si>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</si>
  <si>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</si>
  <si>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</si>
  <si>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</si>
  <si>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</si>
  <si>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</si>
  <si>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</si>
  <si>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</si>
  <si>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</si>
  <si>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</si>
  <si>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</si>
  <si>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</si>
  <si>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</si>
  <si>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</si>
  <si>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</si>
  <si>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</si>
  <si>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</si>
  <si>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</si>
  <si>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</si>
  <si>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</si>
  <si>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</si>
  <si>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</si>
  <si>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</si>
  <si>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</si>
  <si>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</si>
  <si>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</si>
  <si>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</si>
  <si>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</si>
  <si>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</si>
  <si>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</si>
  <si>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</si>
  <si>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</si>
  <si>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</si>
  <si>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</si>
  <si>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</si>
  <si>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</si>
  <si>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</si>
  <si>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</si>
  <si>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</si>
  <si>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</si>
  <si>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</si>
  <si>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</si>
  <si>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</si>
  <si>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</si>
  <si>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</si>
  <si>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</si>
  <si>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</si>
  <si>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</si>
  <si>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</si>
  <si>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</si>
  <si>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</si>
  <si>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</si>
  <si>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</si>
  <si>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</si>
  <si>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</si>
  <si>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</si>
  <si>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</si>
  <si>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</si>
  <si>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</si>
  <si>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</si>
  <si>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</si>
  <si>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</si>
  <si>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</si>
  <si>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</si>
  <si>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</si>
  <si>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</si>
  <si>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</si>
  <si>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</si>
  <si>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</si>
  <si>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</si>
  <si>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</si>
  <si>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</si>
  <si>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</si>
  <si>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</si>
  <si>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</si>
  <si>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</si>
  <si>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</si>
  <si>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</si>
  <si>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</si>
  <si>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</si>
  <si>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</si>
  <si>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</si>
  <si>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</si>
  <si>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</si>
  <si>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</si>
  <si>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</si>
  <si>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</si>
  <si>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</si>
  <si>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</si>
  <si>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</si>
  <si>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</si>
  <si>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</si>
  <si>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</si>
  <si>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</si>
  <si>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</si>
  <si>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</si>
  <si>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</si>
  <si>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</si>
  <si>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</si>
  <si>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</si>
  <si>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</si>
  <si>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</si>
  <si>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</si>
  <si>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</si>
  <si>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</si>
  <si>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</si>
  <si>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</si>
  <si>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</si>
  <si>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</si>
  <si>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</si>
  <si>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</si>
  <si>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</si>
  <si>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</si>
  <si>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</si>
  <si>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</si>
  <si>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</si>
  <si>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</si>
  <si>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</si>
  <si>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</si>
  <si>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</si>
  <si>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</si>
  <si>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</si>
  <si>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</si>
  <si>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</si>
  <si>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</si>
  <si>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</si>
  <si>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</si>
  <si>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</si>
  <si>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</si>
  <si>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</si>
  <si>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</si>
  <si>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</si>
  <si>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</si>
  <si>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</si>
  <si>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</si>
  <si>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</si>
  <si>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</si>
  <si>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</si>
  <si>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</si>
  <si>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</si>
  <si>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</si>
  <si>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</si>
  <si>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</si>
  <si>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</si>
  <si>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</si>
  <si>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</si>
  <si>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</si>
  <si>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</si>
  <si>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</si>
  <si>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</si>
  <si>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</si>
  <si>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</si>
  <si>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</si>
  <si>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</si>
  <si>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</si>
  <si>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</si>
  <si>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</si>
  <si>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</si>
  <si>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</si>
  <si>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</si>
  <si>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</si>
  <si>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</si>
  <si>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</si>
  <si>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</si>
  <si>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</si>
  <si>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</si>
  <si>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</si>
  <si>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</si>
  <si>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</si>
  <si>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</si>
  <si>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"Західна ТІДГК"</t>
    </r>
  </si>
  <si>
    <t>Організаційно-правова форма господарювання 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</si>
  <si>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</si>
  <si>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 xml:space="preserve">ДО "Західна ТІДГК" </t>
  </si>
  <si>
    <t>22360549</t>
  </si>
  <si>
    <t>Наконечна Світлана Вікторівна</t>
  </si>
  <si>
    <t>Кочан Любов Олексіївна</t>
  </si>
  <si>
    <t>01</t>
  </si>
  <si>
    <r>
      <t xml:space="preserve">Адреса, телефон    м.Львів, площа Міцкевича,8     2358530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</si>
  <si>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  </t>
    </r>
  </si>
  <si>
    <t>19</t>
  </si>
  <si>
    <t>на  1.04. 2019 р.</t>
  </si>
  <si>
    <t>04</t>
  </si>
  <si>
    <t>І-й квартал</t>
  </si>
  <si>
    <t>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</si>
</sst>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47;&#1072;&#1093;&#1110;&#1076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Наконечна Світлана Вікторівна</v>
          </cell>
        </row>
        <row r="115">
          <cell r="D115" t="str">
            <v>Кочан Любов Олексіївна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114">
      <selection activeCell="E103" sqref="E103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7"/>
      <c r="C6" s="168"/>
      <c r="D6" s="106" t="s">
        <v>18</v>
      </c>
      <c r="E6" s="107"/>
      <c r="F6" s="72"/>
      <c r="G6" s="1"/>
    </row>
    <row r="7" spans="1:7" ht="12" customHeight="1">
      <c r="A7" s="27"/>
      <c r="B7" s="167" t="s">
        <v>19</v>
      </c>
      <c r="C7" s="168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22360549</v>
      </c>
      <c r="E8" s="113"/>
      <c r="F8" s="7"/>
      <c r="G8" s="13"/>
    </row>
    <row r="9" spans="1:7" ht="12.75" customHeight="1">
      <c r="A9" s="29"/>
      <c r="B9" s="88" t="s">
        <v>101</v>
      </c>
      <c r="C9" s="7" t="s">
        <v>21</v>
      </c>
      <c r="D9" s="108">
        <v>4610100000</v>
      </c>
      <c r="E9" s="112"/>
      <c r="F9" s="7"/>
      <c r="G9" s="14"/>
    </row>
    <row r="10" spans="1:7" ht="12.75" customHeight="1">
      <c r="A10" s="30"/>
      <c r="B10" s="88" t="s">
        <v>184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192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191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9" t="s">
        <v>24</v>
      </c>
      <c r="C15" s="169"/>
      <c r="D15" s="169"/>
      <c r="E15" s="169"/>
      <c r="F15" s="169"/>
      <c r="G15" s="18"/>
    </row>
    <row r="16" spans="1:7" ht="12" customHeight="1">
      <c r="A16" s="32"/>
      <c r="B16" s="169" t="s">
        <v>25</v>
      </c>
      <c r="C16" s="170"/>
      <c r="D16" s="114"/>
      <c r="E16" s="115" t="s">
        <v>102</v>
      </c>
      <c r="F16" s="7"/>
      <c r="G16" s="18"/>
    </row>
    <row r="17" spans="1:7" ht="12" customHeight="1">
      <c r="A17" s="30"/>
      <c r="B17" s="169" t="s">
        <v>26</v>
      </c>
      <c r="C17" s="170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8" t="s">
        <v>29</v>
      </c>
      <c r="D23" s="173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1">
        <f>D30-D31</f>
        <v>0</v>
      </c>
      <c r="E28" s="171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2"/>
      <c r="E29" s="172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</v>
      </c>
      <c r="E33" s="81">
        <f>E34-E35</f>
        <v>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175</v>
      </c>
      <c r="E34" s="16">
        <v>175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174</v>
      </c>
      <c r="E35" s="16">
        <v>174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3">
        <v>1030</v>
      </c>
      <c r="D38" s="164"/>
      <c r="E38" s="165"/>
      <c r="F38" s="18"/>
      <c r="G38" s="18"/>
    </row>
    <row r="39" spans="1:7" ht="13.5" customHeight="1">
      <c r="A39" s="33"/>
      <c r="B39" s="57" t="s">
        <v>44</v>
      </c>
      <c r="C39" s="163"/>
      <c r="D39" s="164"/>
      <c r="E39" s="16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50</v>
      </c>
      <c r="C45" s="16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6"/>
      <c r="D46" s="99">
        <f>D47+D48+D49+D50</f>
        <v>1</v>
      </c>
      <c r="E46" s="100">
        <f>E47+E48+E49+E50</f>
        <v>82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</v>
      </c>
      <c r="E47" s="97"/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>
        <v>82</v>
      </c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58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5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23</v>
      </c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</v>
      </c>
      <c r="E62" s="83">
        <f>E63+E64</f>
        <v>13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</v>
      </c>
      <c r="E64" s="40">
        <v>13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26</v>
      </c>
      <c r="E67" s="83">
        <f>E46+E52+E56+E57+E59+E60+E61+E62+E65+E66</f>
        <v>95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27</v>
      </c>
      <c r="E69" s="103">
        <f>E68+E67+E44</f>
        <v>96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58" t="s">
        <v>1</v>
      </c>
      <c r="C72" s="44" t="s">
        <v>4</v>
      </c>
      <c r="D72" s="158" t="s">
        <v>30</v>
      </c>
      <c r="E72" s="158" t="s">
        <v>14</v>
      </c>
      <c r="F72" s="1"/>
      <c r="G72" s="1"/>
    </row>
    <row r="73" spans="1:7" ht="12.75">
      <c r="A73" s="1"/>
      <c r="B73" s="154"/>
      <c r="C73" s="76" t="s">
        <v>5</v>
      </c>
      <c r="D73" s="154"/>
      <c r="E73" s="154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1</v>
      </c>
      <c r="E78" s="40">
        <v>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1</v>
      </c>
      <c r="E83" s="84">
        <f>E76+E77+E78+E79+E80+E81+E82+E75</f>
        <v>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54">
        <v>1610</v>
      </c>
      <c r="D94" s="156"/>
      <c r="E94" s="156"/>
    </row>
    <row r="95" spans="2:5" ht="13.5" customHeight="1">
      <c r="B95" s="73" t="s">
        <v>85</v>
      </c>
      <c r="C95" s="155"/>
      <c r="D95" s="157"/>
      <c r="E95" s="157"/>
    </row>
    <row r="96" spans="2:5" ht="13.5" customHeight="1">
      <c r="B96" s="48" t="s">
        <v>86</v>
      </c>
      <c r="C96" s="38">
        <v>1615</v>
      </c>
      <c r="D96" s="40">
        <v>1</v>
      </c>
      <c r="E96" s="40">
        <v>23</v>
      </c>
    </row>
    <row r="97" spans="2:5" ht="13.5" customHeight="1">
      <c r="B97" s="48" t="s">
        <v>87</v>
      </c>
      <c r="C97" s="38">
        <v>1620</v>
      </c>
      <c r="D97" s="40"/>
      <c r="E97" s="40">
        <v>12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8</v>
      </c>
    </row>
    <row r="100" spans="2:5" ht="13.5" customHeight="1">
      <c r="B100" s="48" t="s">
        <v>89</v>
      </c>
      <c r="C100" s="38">
        <v>1630</v>
      </c>
      <c r="D100" s="40"/>
      <c r="E100" s="40">
        <v>48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v>1</v>
      </c>
      <c r="E102" s="40">
        <v>4</v>
      </c>
    </row>
    <row r="103" spans="2:5" ht="13.5" customHeight="1">
      <c r="B103" s="39" t="s">
        <v>90</v>
      </c>
      <c r="C103" s="41">
        <v>1660</v>
      </c>
      <c r="D103" s="40">
        <v>24</v>
      </c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26</v>
      </c>
      <c r="E106" s="83">
        <f>E93+E94+E96+E97+E99+E100+E103+E104+E105+E101+E102</f>
        <v>95</v>
      </c>
    </row>
    <row r="107" spans="2:5" ht="18.75" customHeight="1">
      <c r="B107" s="61" t="s">
        <v>94</v>
      </c>
      <c r="C107" s="159">
        <v>1700</v>
      </c>
      <c r="D107" s="161"/>
      <c r="E107" s="156"/>
    </row>
    <row r="108" spans="2:5" ht="13.5" customHeight="1">
      <c r="B108" s="62" t="s">
        <v>95</v>
      </c>
      <c r="C108" s="160"/>
      <c r="D108" s="162"/>
      <c r="E108" s="157"/>
    </row>
    <row r="109" spans="2:5" ht="13.5" customHeight="1">
      <c r="B109" s="46" t="s">
        <v>96</v>
      </c>
      <c r="C109" s="47">
        <v>1900</v>
      </c>
      <c r="D109" s="104">
        <f>D107+D106+D91+D83</f>
        <v>27</v>
      </c>
      <c r="E109" s="104">
        <f>E107+E106+E91+E83</f>
        <v>96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188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189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1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20" t="s">
        <v>180</v>
      </c>
      <c r="CB1" s="220"/>
      <c r="CC1" s="220"/>
      <c r="CD1" s="220"/>
    </row>
    <row r="2" spans="3:82" ht="13.5" customHeight="1">
      <c r="C2" s="119"/>
      <c r="D2" s="119"/>
      <c r="BJ2" s="229" t="s">
        <v>18</v>
      </c>
      <c r="BK2" s="230"/>
      <c r="BL2" s="230"/>
      <c r="BM2" s="230"/>
      <c r="BN2" s="230"/>
      <c r="BO2" s="230"/>
      <c r="BP2" s="230"/>
      <c r="BQ2" s="230"/>
      <c r="BR2" s="231"/>
      <c r="CA2" s="220"/>
      <c r="CB2" s="220"/>
      <c r="CC2" s="220"/>
      <c r="CD2" s="220"/>
    </row>
    <row r="3" spans="3:82" ht="13.5" customHeight="1">
      <c r="C3" s="235" t="s">
        <v>19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75" t="s">
        <v>193</v>
      </c>
      <c r="BK3" s="276"/>
      <c r="BL3" s="276"/>
      <c r="BM3" s="273" t="s">
        <v>195</v>
      </c>
      <c r="BN3" s="274"/>
      <c r="BO3" s="274"/>
      <c r="BP3" s="249" t="s">
        <v>190</v>
      </c>
      <c r="BQ3" s="249"/>
      <c r="BR3" s="249"/>
      <c r="CA3" s="220"/>
      <c r="CB3" s="220"/>
      <c r="CC3" s="220"/>
      <c r="CD3" s="220"/>
    </row>
    <row r="4" spans="3:82" ht="13.5" customHeight="1">
      <c r="C4" s="236" t="s">
        <v>127</v>
      </c>
      <c r="D4" s="236"/>
      <c r="E4" s="236"/>
      <c r="F4" s="236"/>
      <c r="G4" s="236"/>
      <c r="H4" s="236"/>
      <c r="I4" s="236"/>
      <c r="J4" s="236"/>
      <c r="K4" s="236"/>
      <c r="L4" s="277" t="s">
        <v>186</v>
      </c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BA4" s="236" t="s">
        <v>20</v>
      </c>
      <c r="BB4" s="236"/>
      <c r="BC4" s="236"/>
      <c r="BD4" s="236"/>
      <c r="BE4" s="236"/>
      <c r="BF4" s="236"/>
      <c r="BG4" s="236"/>
      <c r="BH4" s="236"/>
      <c r="BI4" s="237"/>
      <c r="BJ4" s="232" t="s">
        <v>187</v>
      </c>
      <c r="BK4" s="233"/>
      <c r="BL4" s="233"/>
      <c r="BM4" s="233"/>
      <c r="BN4" s="233"/>
      <c r="BO4" s="233"/>
      <c r="BP4" s="233"/>
      <c r="BQ4" s="233"/>
      <c r="BR4" s="234"/>
      <c r="CA4" s="220"/>
      <c r="CB4" s="220"/>
      <c r="CC4" s="220"/>
      <c r="CD4" s="220"/>
    </row>
    <row r="5" spans="11:82" ht="11.25" customHeight="1">
      <c r="K5" s="120"/>
      <c r="L5" s="228" t="s">
        <v>128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CA5" s="221" t="s">
        <v>181</v>
      </c>
      <c r="CB5" s="221"/>
      <c r="CC5" s="221"/>
      <c r="CD5" s="221"/>
    </row>
    <row r="6" spans="79:82" ht="6" customHeight="1">
      <c r="CA6" s="221"/>
      <c r="CB6" s="221"/>
      <c r="CC6" s="221"/>
      <c r="CD6" s="221"/>
    </row>
    <row r="7" spans="3:82" ht="18" customHeight="1">
      <c r="C7" s="227" t="s">
        <v>129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CA7" s="221"/>
      <c r="CB7" s="221"/>
      <c r="CC7" s="221"/>
      <c r="CD7" s="221"/>
    </row>
    <row r="8" spans="2:82" ht="15.75"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27" t="s">
        <v>130</v>
      </c>
      <c r="Z8" s="227"/>
      <c r="AA8" s="227"/>
      <c r="AB8" s="239" t="s">
        <v>196</v>
      </c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27"/>
      <c r="AQ8" s="227"/>
      <c r="AR8" s="227"/>
      <c r="AS8" s="240" t="s">
        <v>197</v>
      </c>
      <c r="AT8" s="240"/>
      <c r="AU8" s="240"/>
      <c r="AV8" s="227" t="s">
        <v>131</v>
      </c>
      <c r="AW8" s="227"/>
      <c r="AX8" s="227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21"/>
      <c r="CB8" s="221"/>
      <c r="CC8" s="221"/>
      <c r="CD8" s="221"/>
    </row>
    <row r="9" spans="79:82" ht="8.25" customHeight="1">
      <c r="CA9" s="222" t="s">
        <v>182</v>
      </c>
      <c r="CB9" s="222"/>
      <c r="CC9" s="222"/>
      <c r="CD9" s="222"/>
    </row>
    <row r="10" spans="42:82" ht="13.5" customHeight="1">
      <c r="AP10" s="278" t="s">
        <v>132</v>
      </c>
      <c r="AQ10" s="278"/>
      <c r="AR10" s="278"/>
      <c r="AS10" s="278"/>
      <c r="AT10" s="278"/>
      <c r="AU10" s="278"/>
      <c r="AV10" s="278"/>
      <c r="AW10" s="278"/>
      <c r="AX10" s="279" t="s">
        <v>29</v>
      </c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80"/>
      <c r="BJ10" s="229">
        <v>1801003</v>
      </c>
      <c r="BK10" s="230"/>
      <c r="BL10" s="230"/>
      <c r="BM10" s="230"/>
      <c r="BN10" s="230"/>
      <c r="BO10" s="230"/>
      <c r="BP10" s="230"/>
      <c r="BQ10" s="230"/>
      <c r="BR10" s="231"/>
      <c r="CA10" s="222"/>
      <c r="CB10" s="222"/>
      <c r="CC10" s="222"/>
      <c r="CD10" s="222"/>
    </row>
    <row r="11" ht="8.25" customHeight="1" hidden="1"/>
    <row r="12" spans="3:71" ht="9" customHeight="1">
      <c r="C12" s="245" t="s">
        <v>98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</row>
    <row r="13" ht="9" customHeight="1"/>
    <row r="14" spans="3:70" ht="55.5" customHeight="1">
      <c r="C14" s="249" t="s">
        <v>133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 t="s">
        <v>2</v>
      </c>
      <c r="AV14" s="249"/>
      <c r="AW14" s="249"/>
      <c r="AX14" s="249"/>
      <c r="AY14" s="249" t="s">
        <v>134</v>
      </c>
      <c r="AZ14" s="249"/>
      <c r="BA14" s="249"/>
      <c r="BB14" s="249"/>
      <c r="BC14" s="249"/>
      <c r="BD14" s="249"/>
      <c r="BE14" s="249"/>
      <c r="BF14" s="249"/>
      <c r="BG14" s="249"/>
      <c r="BH14" s="249" t="s">
        <v>135</v>
      </c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</row>
    <row r="15" spans="3:70" ht="13.5" customHeight="1">
      <c r="C15" s="249">
        <v>1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>
        <v>2</v>
      </c>
      <c r="AV15" s="249"/>
      <c r="AW15" s="249"/>
      <c r="AX15" s="249"/>
      <c r="AY15" s="249">
        <v>3</v>
      </c>
      <c r="AZ15" s="249"/>
      <c r="BA15" s="249"/>
      <c r="BB15" s="249"/>
      <c r="BC15" s="249"/>
      <c r="BD15" s="249"/>
      <c r="BE15" s="249"/>
      <c r="BF15" s="249"/>
      <c r="BG15" s="249"/>
      <c r="BH15" s="249">
        <v>4</v>
      </c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</row>
    <row r="16" spans="3:70" ht="13.5" customHeight="1">
      <c r="C16" s="195" t="s">
        <v>136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6">
        <v>110</v>
      </c>
      <c r="AZ16" s="226"/>
      <c r="BA16" s="226"/>
      <c r="BB16" s="226"/>
      <c r="BC16" s="226"/>
      <c r="BD16" s="226"/>
      <c r="BE16" s="226"/>
      <c r="BF16" s="226"/>
      <c r="BG16" s="226"/>
      <c r="BH16" s="188">
        <v>54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137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81">
        <f>AY18-AY19-AY20+AY21</f>
        <v>0</v>
      </c>
      <c r="AZ17" s="254"/>
      <c r="BA17" s="254"/>
      <c r="BB17" s="254"/>
      <c r="BC17" s="254"/>
      <c r="BD17" s="254"/>
      <c r="BE17" s="254"/>
      <c r="BF17" s="254"/>
      <c r="BG17" s="282"/>
      <c r="BH17" s="246">
        <f>BH18-BH19-BH20+BH21</f>
        <v>0</v>
      </c>
      <c r="BI17" s="247"/>
      <c r="BJ17" s="247"/>
      <c r="BK17" s="247"/>
      <c r="BL17" s="247"/>
      <c r="BM17" s="247"/>
      <c r="BN17" s="247"/>
      <c r="BO17" s="247"/>
      <c r="BP17" s="247"/>
      <c r="BQ17" s="247"/>
      <c r="BR17" s="248"/>
    </row>
    <row r="18" spans="3:70" ht="13.5" customHeight="1">
      <c r="C18" s="196" t="s">
        <v>138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12"/>
      <c r="BI18" s="213"/>
      <c r="BJ18" s="213"/>
      <c r="BK18" s="213"/>
      <c r="BL18" s="213"/>
      <c r="BM18" s="213"/>
      <c r="BN18" s="213"/>
      <c r="BO18" s="213"/>
      <c r="BP18" s="213"/>
      <c r="BQ18" s="213"/>
      <c r="BR18" s="214"/>
    </row>
    <row r="19" spans="3:70" ht="13.5" customHeight="1">
      <c r="C19" s="196" t="s">
        <v>139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12"/>
      <c r="BI19" s="213"/>
      <c r="BJ19" s="213"/>
      <c r="BK19" s="213"/>
      <c r="BL19" s="213"/>
      <c r="BM19" s="213"/>
      <c r="BN19" s="213"/>
      <c r="BO19" s="213"/>
      <c r="BP19" s="213"/>
      <c r="BQ19" s="213"/>
      <c r="BR19" s="214"/>
    </row>
    <row r="20" spans="3:70" ht="13.5" customHeight="1">
      <c r="C20" s="196" t="s">
        <v>140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12"/>
      <c r="BI20" s="213"/>
      <c r="BJ20" s="213"/>
      <c r="BK20" s="213"/>
      <c r="BL20" s="213"/>
      <c r="BM20" s="213"/>
      <c r="BN20" s="213"/>
      <c r="BO20" s="213"/>
      <c r="BP20" s="213"/>
      <c r="BQ20" s="213"/>
      <c r="BR20" s="214"/>
    </row>
    <row r="21" spans="3:70" ht="13.5" customHeight="1">
      <c r="C21" s="196" t="s">
        <v>141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12"/>
      <c r="BI21" s="213"/>
      <c r="BJ21" s="213"/>
      <c r="BK21" s="213"/>
      <c r="BL21" s="213"/>
      <c r="BM21" s="213"/>
      <c r="BN21" s="213"/>
      <c r="BO21" s="213"/>
      <c r="BP21" s="213"/>
      <c r="BQ21" s="213"/>
      <c r="BR21" s="214"/>
    </row>
    <row r="22" spans="3:70" ht="13.5" customHeight="1">
      <c r="C22" s="264" t="s">
        <v>142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7" t="s">
        <v>143</v>
      </c>
      <c r="AZ22" s="203">
        <v>110</v>
      </c>
      <c r="BA22" s="203"/>
      <c r="BB22" s="203"/>
      <c r="BC22" s="203"/>
      <c r="BD22" s="203"/>
      <c r="BE22" s="203"/>
      <c r="BF22" s="203"/>
      <c r="BG22" s="128" t="s">
        <v>144</v>
      </c>
      <c r="BH22" s="127" t="s">
        <v>143</v>
      </c>
      <c r="BI22" s="203">
        <v>54</v>
      </c>
      <c r="BJ22" s="203"/>
      <c r="BK22" s="203"/>
      <c r="BL22" s="203"/>
      <c r="BM22" s="203"/>
      <c r="BN22" s="203"/>
      <c r="BO22" s="203"/>
      <c r="BP22" s="203"/>
      <c r="BQ22" s="203"/>
      <c r="BR22" s="128" t="s">
        <v>144</v>
      </c>
    </row>
    <row r="23" spans="3:70" ht="13.5" customHeight="1">
      <c r="C23" s="196" t="s">
        <v>145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146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8">
        <v>2090</v>
      </c>
      <c r="AV24" s="218"/>
      <c r="AW24" s="218"/>
      <c r="AX24" s="218"/>
      <c r="AY24" s="251">
        <f>IF((AY16+AY17)&gt;(AZ22+AY23),AY16+AY17-AZ22-AY23,0)</f>
        <v>0</v>
      </c>
      <c r="AZ24" s="251"/>
      <c r="BA24" s="251"/>
      <c r="BB24" s="251"/>
      <c r="BC24" s="251"/>
      <c r="BD24" s="251"/>
      <c r="BE24" s="251"/>
      <c r="BF24" s="251"/>
      <c r="BG24" s="251"/>
      <c r="BH24" s="174">
        <f>IF((BH16+BH17)&gt;(BI22+BH23),BH16+BH17-BI22-BH23,0)</f>
        <v>0</v>
      </c>
      <c r="BI24" s="175"/>
      <c r="BJ24" s="175"/>
      <c r="BK24" s="175"/>
      <c r="BL24" s="175"/>
      <c r="BM24" s="175"/>
      <c r="BN24" s="175"/>
      <c r="BO24" s="175"/>
      <c r="BP24" s="175"/>
      <c r="BQ24" s="175"/>
      <c r="BR24" s="176"/>
    </row>
    <row r="25" spans="3:70" ht="13.5" customHeight="1">
      <c r="C25" s="216" t="s">
        <v>147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8"/>
      <c r="AV25" s="218"/>
      <c r="AW25" s="218"/>
      <c r="AX25" s="218"/>
      <c r="AY25" s="251"/>
      <c r="AZ25" s="251"/>
      <c r="BA25" s="251"/>
      <c r="BB25" s="251"/>
      <c r="BC25" s="251"/>
      <c r="BD25" s="251"/>
      <c r="BE25" s="251"/>
      <c r="BF25" s="251"/>
      <c r="BG25" s="251"/>
      <c r="BH25" s="177"/>
      <c r="BI25" s="178"/>
      <c r="BJ25" s="178"/>
      <c r="BK25" s="178"/>
      <c r="BL25" s="178"/>
      <c r="BM25" s="178"/>
      <c r="BN25" s="178"/>
      <c r="BO25" s="178"/>
      <c r="BP25" s="178"/>
      <c r="BQ25" s="178"/>
      <c r="BR25" s="179"/>
    </row>
    <row r="26" spans="3:70" ht="13.5" customHeight="1">
      <c r="C26" s="208" t="s">
        <v>148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30" t="s">
        <v>143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1" t="s">
        <v>144</v>
      </c>
      <c r="BH26" s="132" t="s">
        <v>143</v>
      </c>
      <c r="BI26" s="243">
        <f>IF((BI22+BH23)&gt;(BH16+BH17),BI22+BH23-BH16-BH17,0)</f>
        <v>0</v>
      </c>
      <c r="BJ26" s="243"/>
      <c r="BK26" s="243"/>
      <c r="BL26" s="243"/>
      <c r="BM26" s="243"/>
      <c r="BN26" s="243"/>
      <c r="BO26" s="243"/>
      <c r="BP26" s="243"/>
      <c r="BQ26" s="243"/>
      <c r="BR26" s="133" t="s">
        <v>144</v>
      </c>
    </row>
    <row r="27" spans="3:70" ht="13.5" customHeight="1">
      <c r="C27" s="196" t="s">
        <v>149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4"/>
      <c r="AZ27" s="215"/>
      <c r="BA27" s="215"/>
      <c r="BB27" s="215"/>
      <c r="BC27" s="215"/>
      <c r="BD27" s="215"/>
      <c r="BE27" s="215"/>
      <c r="BF27" s="215"/>
      <c r="BG27" s="135"/>
      <c r="BH27" s="134"/>
      <c r="BI27" s="219"/>
      <c r="BJ27" s="219"/>
      <c r="BK27" s="219"/>
      <c r="BL27" s="219"/>
      <c r="BM27" s="219"/>
      <c r="BN27" s="219"/>
      <c r="BO27" s="219"/>
      <c r="BP27" s="219"/>
      <c r="BQ27" s="219"/>
      <c r="BR27" s="136"/>
    </row>
    <row r="28" spans="3:70" ht="13.5" customHeight="1">
      <c r="C28" s="196" t="s">
        <v>150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7"/>
      <c r="AZ28" s="206"/>
      <c r="BA28" s="206"/>
      <c r="BB28" s="206"/>
      <c r="BC28" s="206"/>
      <c r="BD28" s="206"/>
      <c r="BE28" s="206"/>
      <c r="BF28" s="206"/>
      <c r="BG28" s="138"/>
      <c r="BH28" s="137"/>
      <c r="BI28" s="224"/>
      <c r="BJ28" s="224"/>
      <c r="BK28" s="224"/>
      <c r="BL28" s="224"/>
      <c r="BM28" s="224"/>
      <c r="BN28" s="224"/>
      <c r="BO28" s="224"/>
      <c r="BP28" s="224"/>
      <c r="BQ28" s="224"/>
      <c r="BR28" s="139"/>
    </row>
    <row r="29" spans="3:70" ht="13.5" customHeight="1">
      <c r="C29" s="196" t="s">
        <v>151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69"/>
      <c r="AZ29" s="270"/>
      <c r="BA29" s="270"/>
      <c r="BB29" s="270"/>
      <c r="BC29" s="270"/>
      <c r="BD29" s="270"/>
      <c r="BE29" s="270"/>
      <c r="BF29" s="270"/>
      <c r="BG29" s="271"/>
      <c r="BH29" s="266"/>
      <c r="BI29" s="267"/>
      <c r="BJ29" s="267"/>
      <c r="BK29" s="267"/>
      <c r="BL29" s="267"/>
      <c r="BM29" s="267"/>
      <c r="BN29" s="267"/>
      <c r="BO29" s="267"/>
      <c r="BP29" s="267"/>
      <c r="BQ29" s="267"/>
      <c r="BR29" s="268"/>
    </row>
    <row r="30" spans="3:70" ht="13.5" customHeight="1">
      <c r="C30" s="196" t="s">
        <v>152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3"/>
      <c r="BI30" s="224"/>
      <c r="BJ30" s="224"/>
      <c r="BK30" s="224"/>
      <c r="BL30" s="224"/>
      <c r="BM30" s="224"/>
      <c r="BN30" s="224"/>
      <c r="BO30" s="224"/>
      <c r="BP30" s="224"/>
      <c r="BQ30" s="224"/>
      <c r="BR30" s="225"/>
    </row>
    <row r="31" spans="3:70" ht="13.5" customHeight="1">
      <c r="C31" s="195" t="s">
        <v>153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154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12"/>
      <c r="BI32" s="213"/>
      <c r="BJ32" s="213"/>
      <c r="BK32" s="213"/>
      <c r="BL32" s="213"/>
      <c r="BM32" s="213"/>
      <c r="BN32" s="213"/>
      <c r="BO32" s="213"/>
      <c r="BP32" s="213"/>
      <c r="BQ32" s="213"/>
      <c r="BR32" s="214"/>
    </row>
    <row r="33" spans="3:70" ht="26.25" customHeight="1">
      <c r="C33" s="196" t="s">
        <v>155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12"/>
      <c r="BI33" s="213"/>
      <c r="BJ33" s="213"/>
      <c r="BK33" s="213"/>
      <c r="BL33" s="213"/>
      <c r="BM33" s="213"/>
      <c r="BN33" s="213"/>
      <c r="BO33" s="213"/>
      <c r="BP33" s="213"/>
      <c r="BQ33" s="213"/>
      <c r="BR33" s="214"/>
    </row>
    <row r="34" spans="3:70" ht="12.75">
      <c r="C34" s="196" t="s">
        <v>156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12"/>
      <c r="BI34" s="213"/>
      <c r="BJ34" s="213"/>
      <c r="BK34" s="213"/>
      <c r="BL34" s="213"/>
      <c r="BM34" s="213"/>
      <c r="BN34" s="213"/>
      <c r="BO34" s="213"/>
      <c r="BP34" s="213"/>
      <c r="BQ34" s="213"/>
      <c r="BR34" s="214"/>
    </row>
    <row r="35" spans="3:70" ht="13.5" customHeight="1">
      <c r="C35" s="195" t="s">
        <v>157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123" t="s">
        <v>143</v>
      </c>
      <c r="AZ35" s="200"/>
      <c r="BA35" s="200"/>
      <c r="BB35" s="200"/>
      <c r="BC35" s="200"/>
      <c r="BD35" s="200"/>
      <c r="BE35" s="200"/>
      <c r="BF35" s="200"/>
      <c r="BG35" s="124" t="s">
        <v>144</v>
      </c>
      <c r="BH35" s="127" t="s">
        <v>143</v>
      </c>
      <c r="BI35" s="203"/>
      <c r="BJ35" s="203"/>
      <c r="BK35" s="203"/>
      <c r="BL35" s="203"/>
      <c r="BM35" s="203"/>
      <c r="BN35" s="203"/>
      <c r="BO35" s="203"/>
      <c r="BP35" s="203"/>
      <c r="BQ35" s="203"/>
      <c r="BR35" s="128" t="s">
        <v>144</v>
      </c>
    </row>
    <row r="36" spans="3:70" ht="13.5" customHeight="1">
      <c r="C36" s="195" t="s">
        <v>6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123" t="s">
        <v>143</v>
      </c>
      <c r="AZ36" s="200"/>
      <c r="BA36" s="200"/>
      <c r="BB36" s="200"/>
      <c r="BC36" s="200"/>
      <c r="BD36" s="200"/>
      <c r="BE36" s="200"/>
      <c r="BF36" s="200"/>
      <c r="BG36" s="124" t="s">
        <v>144</v>
      </c>
      <c r="BH36" s="127" t="s">
        <v>143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8" t="s">
        <v>144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123" t="s">
        <v>143</v>
      </c>
      <c r="AZ37" s="200"/>
      <c r="BA37" s="200"/>
      <c r="BB37" s="200"/>
      <c r="BC37" s="200"/>
      <c r="BD37" s="200"/>
      <c r="BE37" s="200"/>
      <c r="BF37" s="200"/>
      <c r="BG37" s="124" t="s">
        <v>144</v>
      </c>
      <c r="BH37" s="127" t="s">
        <v>143</v>
      </c>
      <c r="BI37" s="203"/>
      <c r="BJ37" s="203"/>
      <c r="BK37" s="203"/>
      <c r="BL37" s="203"/>
      <c r="BM37" s="203"/>
      <c r="BN37" s="203"/>
      <c r="BO37" s="203"/>
      <c r="BP37" s="203"/>
      <c r="BQ37" s="203"/>
      <c r="BR37" s="128" t="s">
        <v>144</v>
      </c>
    </row>
    <row r="38" spans="3:70" ht="27" customHeight="1">
      <c r="C38" s="196" t="s">
        <v>158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159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160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80">
        <v>2190</v>
      </c>
      <c r="AV40" s="181"/>
      <c r="AW40" s="181"/>
      <c r="AX40" s="182"/>
      <c r="AY40" s="189">
        <f>IF((AY24-AZ26+AY31+AZ27+AZ28-AZ35-AZ36-AZ37)&gt;0,AY24-AZ26+AY31+AZ27+AZ28-AZ35-AZ36-AZ37,0)</f>
        <v>0</v>
      </c>
      <c r="AZ40" s="190"/>
      <c r="BA40" s="190"/>
      <c r="BB40" s="190"/>
      <c r="BC40" s="190"/>
      <c r="BD40" s="190"/>
      <c r="BE40" s="190"/>
      <c r="BF40" s="190"/>
      <c r="BG40" s="191"/>
      <c r="BH40" s="174">
        <f>IF((BH24+BH31+BI27+BI28-BI35-BI36-BI37)&gt;0,BH24+BH31+BI27+BI28-BI35-BI36-BI37,0)</f>
        <v>0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6"/>
    </row>
    <row r="41" spans="3:70" ht="13.5" customHeight="1">
      <c r="C41" s="216" t="s">
        <v>147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77"/>
      <c r="BI41" s="178"/>
      <c r="BJ41" s="178"/>
      <c r="BK41" s="178"/>
      <c r="BL41" s="178"/>
      <c r="BM41" s="178"/>
      <c r="BN41" s="178"/>
      <c r="BO41" s="178"/>
      <c r="BP41" s="178"/>
      <c r="BQ41" s="178"/>
      <c r="BR41" s="179"/>
    </row>
    <row r="42" spans="3:70" ht="13.5" customHeight="1">
      <c r="C42" s="208" t="s">
        <v>148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40" t="s">
        <v>143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1" t="s">
        <v>144</v>
      </c>
      <c r="BH42" s="125" t="s">
        <v>143</v>
      </c>
      <c r="BI42" s="254">
        <f>IF((BH24-BI26+BH31+BI27+BI28-BI35-BI36-BI37)&lt;0,-BH24+BI26-BH31-BI27-BI28+BI35+BI36+BI37,0)</f>
        <v>0</v>
      </c>
      <c r="BJ42" s="254"/>
      <c r="BK42" s="254"/>
      <c r="BL42" s="254"/>
      <c r="BM42" s="254"/>
      <c r="BN42" s="254"/>
      <c r="BO42" s="254"/>
      <c r="BP42" s="254"/>
      <c r="BQ42" s="254"/>
      <c r="BR42" s="126" t="s">
        <v>144</v>
      </c>
    </row>
    <row r="43" spans="3:70" ht="13.5" customHeight="1">
      <c r="C43" s="195" t="s">
        <v>161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162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8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163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12"/>
      <c r="BI46" s="213"/>
      <c r="BJ46" s="213"/>
      <c r="BK46" s="213"/>
      <c r="BL46" s="213"/>
      <c r="BM46" s="213"/>
      <c r="BN46" s="213"/>
      <c r="BO46" s="213"/>
      <c r="BP46" s="213"/>
      <c r="BQ46" s="213"/>
      <c r="BR46" s="214"/>
    </row>
    <row r="47" spans="3:70" ht="13.5" customHeight="1">
      <c r="C47" s="195" t="s">
        <v>164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123" t="s">
        <v>143</v>
      </c>
      <c r="AZ47" s="200"/>
      <c r="BA47" s="200"/>
      <c r="BB47" s="200"/>
      <c r="BC47" s="200"/>
      <c r="BD47" s="200"/>
      <c r="BE47" s="200"/>
      <c r="BF47" s="200"/>
      <c r="BG47" s="124" t="s">
        <v>144</v>
      </c>
      <c r="BH47" s="127" t="s">
        <v>143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8" t="s">
        <v>144</v>
      </c>
    </row>
    <row r="48" spans="3:70" ht="13.5" customHeight="1">
      <c r="C48" s="195" t="s">
        <v>165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123" t="s">
        <v>143</v>
      </c>
      <c r="AZ48" s="200"/>
      <c r="BA48" s="200"/>
      <c r="BB48" s="200"/>
      <c r="BC48" s="200"/>
      <c r="BD48" s="200"/>
      <c r="BE48" s="200"/>
      <c r="BF48" s="200"/>
      <c r="BG48" s="124" t="s">
        <v>144</v>
      </c>
      <c r="BH48" s="127" t="s">
        <v>143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8" t="s">
        <v>144</v>
      </c>
    </row>
    <row r="49" spans="3:70" ht="13.5" customHeight="1">
      <c r="C49" s="264" t="s">
        <v>166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123" t="s">
        <v>143</v>
      </c>
      <c r="AZ49" s="200"/>
      <c r="BA49" s="200"/>
      <c r="BB49" s="200"/>
      <c r="BC49" s="200"/>
      <c r="BD49" s="200"/>
      <c r="BE49" s="200"/>
      <c r="BF49" s="200"/>
      <c r="BG49" s="124" t="s">
        <v>144</v>
      </c>
      <c r="BH49" s="127" t="s">
        <v>143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8" t="s">
        <v>144</v>
      </c>
    </row>
    <row r="50" spans="1:71" s="145" customFormat="1" ht="13.5" customHeight="1">
      <c r="A50" s="142"/>
      <c r="B50" s="142"/>
      <c r="C50" s="260" t="s">
        <v>167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3"/>
      <c r="AZ50" s="272"/>
      <c r="BA50" s="272"/>
      <c r="BB50" s="272"/>
      <c r="BC50" s="272"/>
      <c r="BD50" s="272"/>
      <c r="BE50" s="272"/>
      <c r="BF50" s="272"/>
      <c r="BG50" s="144"/>
      <c r="BH50" s="143"/>
      <c r="BI50" s="272"/>
      <c r="BJ50" s="272"/>
      <c r="BK50" s="272"/>
      <c r="BL50" s="272"/>
      <c r="BM50" s="272"/>
      <c r="BN50" s="272"/>
      <c r="BO50" s="272"/>
      <c r="BP50" s="272"/>
      <c r="BQ50" s="272"/>
      <c r="BR50" s="144"/>
      <c r="BS50" s="142"/>
    </row>
    <row r="51" spans="3:70" ht="13.5" customHeight="1">
      <c r="C51" s="209" t="s">
        <v>99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80">
        <v>2290</v>
      </c>
      <c r="AV51" s="181"/>
      <c r="AW51" s="181"/>
      <c r="AX51" s="182"/>
      <c r="AY51" s="189">
        <f>IF((AY40-AZ42+AY43+AY44+AY45-AZ47-AZ48-AZ49+AZ50)&gt;0,AY40-AZ42+AY43+AY44+AY45-AZ47-AZ48-AZ49+AZ50,0)</f>
        <v>0</v>
      </c>
      <c r="AZ51" s="190"/>
      <c r="BA51" s="190"/>
      <c r="BB51" s="190"/>
      <c r="BC51" s="190"/>
      <c r="BD51" s="190"/>
      <c r="BE51" s="190"/>
      <c r="BF51" s="190"/>
      <c r="BG51" s="191"/>
      <c r="BH51" s="174">
        <f>IF((BH40-BI42+BH43+BH44+BH45-BI47-BI48-BI49+BI50)&gt;0,BH40-BI42+BH43+BH44+BH45-BI47-BI48-BI49+BI50,0)</f>
        <v>0</v>
      </c>
      <c r="BI51" s="175"/>
      <c r="BJ51" s="175"/>
      <c r="BK51" s="175"/>
      <c r="BL51" s="175"/>
      <c r="BM51" s="175"/>
      <c r="BN51" s="175"/>
      <c r="BO51" s="175"/>
      <c r="BP51" s="175"/>
      <c r="BQ51" s="175"/>
      <c r="BR51" s="176"/>
    </row>
    <row r="52" spans="3:70" ht="13.5" customHeight="1">
      <c r="C52" s="216" t="s">
        <v>147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77"/>
      <c r="BI52" s="178"/>
      <c r="BJ52" s="178"/>
      <c r="BK52" s="178"/>
      <c r="BL52" s="178"/>
      <c r="BM52" s="178"/>
      <c r="BN52" s="178"/>
      <c r="BO52" s="178"/>
      <c r="BP52" s="178"/>
      <c r="BQ52" s="178"/>
      <c r="BR52" s="179"/>
    </row>
    <row r="53" spans="3:70" ht="13.5" customHeight="1">
      <c r="C53" s="208" t="s">
        <v>148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30" t="s">
        <v>143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1" t="s">
        <v>144</v>
      </c>
      <c r="BH53" s="125" t="s">
        <v>143</v>
      </c>
      <c r="BI53" s="254">
        <f>IF((BH40-BI42+BH43+BH44+BH45-BI47-BI48-BI49+BI50)&lt;0,-BH40+BI42-BH43-BH44-BH45+BI47+BI48+BI49-BI50,0)</f>
        <v>0</v>
      </c>
      <c r="BJ53" s="254"/>
      <c r="BK53" s="254"/>
      <c r="BL53" s="254"/>
      <c r="BM53" s="254"/>
      <c r="BN53" s="254"/>
      <c r="BO53" s="254"/>
      <c r="BP53" s="254"/>
      <c r="BQ53" s="254"/>
      <c r="BR53" s="126" t="s">
        <v>144</v>
      </c>
    </row>
    <row r="54" spans="3:70" ht="13.5" customHeight="1">
      <c r="C54" s="195" t="s">
        <v>100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29"/>
      <c r="AZ54" s="213"/>
      <c r="BA54" s="213"/>
      <c r="BB54" s="213"/>
      <c r="BC54" s="213"/>
      <c r="BD54" s="213"/>
      <c r="BE54" s="213"/>
      <c r="BF54" s="213"/>
      <c r="BG54" s="128"/>
      <c r="BH54" s="129"/>
      <c r="BI54" s="213"/>
      <c r="BJ54" s="213"/>
      <c r="BK54" s="213"/>
      <c r="BL54" s="213"/>
      <c r="BM54" s="213"/>
      <c r="BN54" s="213"/>
      <c r="BO54" s="213"/>
      <c r="BP54" s="213"/>
      <c r="BQ54" s="213"/>
      <c r="BR54" s="122"/>
    </row>
    <row r="55" spans="3:70" ht="13.5" customHeight="1">
      <c r="C55" s="255" t="s">
        <v>168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6"/>
      <c r="AZ55" s="213"/>
      <c r="BA55" s="213"/>
      <c r="BB55" s="213"/>
      <c r="BC55" s="213"/>
      <c r="BD55" s="213"/>
      <c r="BE55" s="213"/>
      <c r="BF55" s="213"/>
      <c r="BG55" s="146"/>
      <c r="BH55" s="129"/>
      <c r="BI55" s="213"/>
      <c r="BJ55" s="213"/>
      <c r="BK55" s="213"/>
      <c r="BL55" s="213"/>
      <c r="BM55" s="213"/>
      <c r="BN55" s="213"/>
      <c r="BO55" s="213"/>
      <c r="BP55" s="213"/>
      <c r="BQ55" s="213"/>
      <c r="BR55" s="122"/>
    </row>
    <row r="56" spans="3:70" ht="13.5" customHeight="1">
      <c r="C56" s="209" t="s">
        <v>169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80">
        <v>2350</v>
      </c>
      <c r="AV56" s="181"/>
      <c r="AW56" s="181"/>
      <c r="AX56" s="182"/>
      <c r="AY56" s="189">
        <f>IF((AY51-AZ53+AZ54+AZ55)&gt;0,AY51-AZ53+AZ54+AZ55,0)</f>
        <v>0</v>
      </c>
      <c r="AZ56" s="190"/>
      <c r="BA56" s="190"/>
      <c r="BB56" s="190"/>
      <c r="BC56" s="190"/>
      <c r="BD56" s="190"/>
      <c r="BE56" s="190"/>
      <c r="BF56" s="190"/>
      <c r="BG56" s="191"/>
      <c r="BH56" s="174">
        <f>IF((BH51-BI53+BI54+BI55)&gt;0,BH51-BI53+BI54+BI55,0)</f>
        <v>0</v>
      </c>
      <c r="BI56" s="175"/>
      <c r="BJ56" s="175"/>
      <c r="BK56" s="175"/>
      <c r="BL56" s="175"/>
      <c r="BM56" s="175"/>
      <c r="BN56" s="175"/>
      <c r="BO56" s="175"/>
      <c r="BP56" s="175"/>
      <c r="BQ56" s="175"/>
      <c r="BR56" s="176"/>
    </row>
    <row r="57" spans="3:70" ht="13.5" customHeight="1">
      <c r="C57" s="216" t="s">
        <v>147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77"/>
      <c r="BI57" s="178"/>
      <c r="BJ57" s="178"/>
      <c r="BK57" s="178"/>
      <c r="BL57" s="178"/>
      <c r="BM57" s="178"/>
      <c r="BN57" s="178"/>
      <c r="BO57" s="178"/>
      <c r="BP57" s="178"/>
      <c r="BQ57" s="178"/>
      <c r="BR57" s="179"/>
    </row>
    <row r="58" spans="3:70" ht="13.5" customHeight="1">
      <c r="C58" s="208" t="s">
        <v>148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40" t="s">
        <v>143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1" t="s">
        <v>144</v>
      </c>
      <c r="BH58" s="125" t="s">
        <v>143</v>
      </c>
      <c r="BI58" s="254">
        <f>IF((BH51-BI53+BI54+BI55)&lt;0,ABS(BH51-BI53+BI54+BI55),0)</f>
        <v>0</v>
      </c>
      <c r="BJ58" s="254"/>
      <c r="BK58" s="254"/>
      <c r="BL58" s="254"/>
      <c r="BM58" s="254"/>
      <c r="BN58" s="254"/>
      <c r="BO58" s="254"/>
      <c r="BP58" s="254"/>
      <c r="BQ58" s="254"/>
      <c r="BR58" s="126" t="s">
        <v>144</v>
      </c>
    </row>
    <row r="60" spans="3:70" ht="12.75">
      <c r="C60" s="245" t="s">
        <v>170</v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</row>
    <row r="62" spans="3:70" ht="51" customHeight="1">
      <c r="C62" s="249" t="s">
        <v>133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 t="s">
        <v>2</v>
      </c>
      <c r="AV62" s="249"/>
      <c r="AW62" s="249"/>
      <c r="AX62" s="249"/>
      <c r="AY62" s="249" t="s">
        <v>134</v>
      </c>
      <c r="AZ62" s="249"/>
      <c r="BA62" s="249"/>
      <c r="BB62" s="249"/>
      <c r="BC62" s="249"/>
      <c r="BD62" s="249"/>
      <c r="BE62" s="249"/>
      <c r="BF62" s="249"/>
      <c r="BG62" s="249"/>
      <c r="BH62" s="249" t="s">
        <v>135</v>
      </c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</row>
    <row r="63" spans="3:70" ht="13.5" customHeight="1">
      <c r="C63" s="249">
        <v>1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>
        <v>2</v>
      </c>
      <c r="AV63" s="249"/>
      <c r="AW63" s="249"/>
      <c r="AX63" s="249"/>
      <c r="AY63" s="249">
        <v>3</v>
      </c>
      <c r="AZ63" s="249"/>
      <c r="BA63" s="249"/>
      <c r="BB63" s="249"/>
      <c r="BC63" s="249"/>
      <c r="BD63" s="249"/>
      <c r="BE63" s="249"/>
      <c r="BF63" s="249"/>
      <c r="BG63" s="249"/>
      <c r="BH63" s="249">
        <v>4</v>
      </c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</row>
    <row r="64" spans="3:70" ht="13.5" customHeight="1">
      <c r="C64" s="195" t="s">
        <v>104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7"/>
      <c r="AZ64" s="200"/>
      <c r="BA64" s="200"/>
      <c r="BB64" s="200"/>
      <c r="BC64" s="200"/>
      <c r="BD64" s="200"/>
      <c r="BE64" s="200"/>
      <c r="BF64" s="200"/>
      <c r="BG64" s="124"/>
      <c r="BH64" s="123"/>
      <c r="BI64" s="200"/>
      <c r="BJ64" s="200"/>
      <c r="BK64" s="200"/>
      <c r="BL64" s="200"/>
      <c r="BM64" s="200"/>
      <c r="BN64" s="200"/>
      <c r="BO64" s="200"/>
      <c r="BP64" s="200"/>
      <c r="BQ64" s="200"/>
      <c r="BR64" s="148"/>
    </row>
    <row r="65" spans="3:70" ht="13.5" customHeight="1">
      <c r="C65" s="195" t="s">
        <v>105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7"/>
      <c r="AZ65" s="200"/>
      <c r="BA65" s="200"/>
      <c r="BB65" s="200"/>
      <c r="BC65" s="200"/>
      <c r="BD65" s="200"/>
      <c r="BE65" s="200"/>
      <c r="BF65" s="200"/>
      <c r="BG65" s="124"/>
      <c r="BH65" s="123"/>
      <c r="BI65" s="200"/>
      <c r="BJ65" s="200"/>
      <c r="BK65" s="200"/>
      <c r="BL65" s="200"/>
      <c r="BM65" s="200"/>
      <c r="BN65" s="200"/>
      <c r="BO65" s="200"/>
      <c r="BP65" s="200"/>
      <c r="BQ65" s="200"/>
      <c r="BR65" s="148"/>
    </row>
    <row r="66" spans="3:70" ht="13.5" customHeight="1">
      <c r="C66" s="195" t="s">
        <v>106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7"/>
      <c r="AZ66" s="200"/>
      <c r="BA66" s="200"/>
      <c r="BB66" s="200"/>
      <c r="BC66" s="200"/>
      <c r="BD66" s="200"/>
      <c r="BE66" s="200"/>
      <c r="BF66" s="200"/>
      <c r="BG66" s="124"/>
      <c r="BH66" s="123"/>
      <c r="BI66" s="200"/>
      <c r="BJ66" s="200"/>
      <c r="BK66" s="200"/>
      <c r="BL66" s="200"/>
      <c r="BM66" s="200"/>
      <c r="BN66" s="200"/>
      <c r="BO66" s="200"/>
      <c r="BP66" s="200"/>
      <c r="BQ66" s="200"/>
      <c r="BR66" s="148"/>
    </row>
    <row r="67" spans="3:70" ht="13.5" customHeight="1">
      <c r="C67" s="195" t="s">
        <v>107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7"/>
      <c r="AZ67" s="200"/>
      <c r="BA67" s="200"/>
      <c r="BB67" s="200"/>
      <c r="BC67" s="200"/>
      <c r="BD67" s="200"/>
      <c r="BE67" s="200"/>
      <c r="BF67" s="200"/>
      <c r="BG67" s="124"/>
      <c r="BH67" s="123"/>
      <c r="BI67" s="200"/>
      <c r="BJ67" s="200"/>
      <c r="BK67" s="200"/>
      <c r="BL67" s="200"/>
      <c r="BM67" s="200"/>
      <c r="BN67" s="200"/>
      <c r="BO67" s="200"/>
      <c r="BP67" s="200"/>
      <c r="BQ67" s="200"/>
      <c r="BR67" s="148"/>
    </row>
    <row r="68" spans="3:70" ht="13.5" customHeight="1">
      <c r="C68" s="195" t="s">
        <v>108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7"/>
      <c r="AZ68" s="200"/>
      <c r="BA68" s="200"/>
      <c r="BB68" s="200"/>
      <c r="BC68" s="200"/>
      <c r="BD68" s="200"/>
      <c r="BE68" s="200"/>
      <c r="BF68" s="200"/>
      <c r="BG68" s="124"/>
      <c r="BH68" s="123"/>
      <c r="BI68" s="200"/>
      <c r="BJ68" s="200"/>
      <c r="BK68" s="200"/>
      <c r="BL68" s="200"/>
      <c r="BM68" s="200"/>
      <c r="BN68" s="200"/>
      <c r="BO68" s="200"/>
      <c r="BP68" s="200"/>
      <c r="BQ68" s="200"/>
      <c r="BR68" s="148"/>
    </row>
    <row r="69" spans="3:70" ht="13.5" customHeight="1">
      <c r="C69" s="252" t="s">
        <v>109</v>
      </c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3">
        <v>2450</v>
      </c>
      <c r="AV69" s="253"/>
      <c r="AW69" s="253"/>
      <c r="AX69" s="253"/>
      <c r="AY69" s="149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1"/>
      <c r="BH69" s="140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0"/>
    </row>
    <row r="70" spans="3:70" ht="13.5" customHeight="1">
      <c r="C70" s="195" t="s">
        <v>171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7"/>
      <c r="AZ70" s="200"/>
      <c r="BA70" s="200"/>
      <c r="BB70" s="200"/>
      <c r="BC70" s="200"/>
      <c r="BD70" s="200"/>
      <c r="BE70" s="200"/>
      <c r="BF70" s="200"/>
      <c r="BG70" s="124"/>
      <c r="BH70" s="123"/>
      <c r="BI70" s="200"/>
      <c r="BJ70" s="200"/>
      <c r="BK70" s="200"/>
      <c r="BL70" s="200"/>
      <c r="BM70" s="200"/>
      <c r="BN70" s="200"/>
      <c r="BO70" s="200"/>
      <c r="BP70" s="200"/>
      <c r="BQ70" s="200"/>
      <c r="BR70" s="148"/>
    </row>
    <row r="71" spans="3:70" ht="13.5" customHeight="1">
      <c r="C71" s="252" t="s">
        <v>110</v>
      </c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3">
        <v>2460</v>
      </c>
      <c r="AV71" s="253"/>
      <c r="AW71" s="253"/>
      <c r="AX71" s="253"/>
      <c r="AY71" s="149"/>
      <c r="AZ71" s="186">
        <f>AZ69+AZ70</f>
        <v>0</v>
      </c>
      <c r="BA71" s="186"/>
      <c r="BB71" s="186"/>
      <c r="BC71" s="186"/>
      <c r="BD71" s="186"/>
      <c r="BE71" s="186"/>
      <c r="BF71" s="186"/>
      <c r="BG71" s="141"/>
      <c r="BH71" s="140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0"/>
    </row>
    <row r="72" spans="3:70" ht="13.5" customHeight="1">
      <c r="C72" s="252" t="s">
        <v>111</v>
      </c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3">
        <v>2465</v>
      </c>
      <c r="AV72" s="253"/>
      <c r="AW72" s="253"/>
      <c r="AX72" s="253"/>
      <c r="AY72" s="149"/>
      <c r="AZ72" s="186">
        <f>AZ71+AY56-AZ58</f>
        <v>0</v>
      </c>
      <c r="BA72" s="186"/>
      <c r="BB72" s="186"/>
      <c r="BC72" s="186"/>
      <c r="BD72" s="186"/>
      <c r="BE72" s="186"/>
      <c r="BF72" s="186"/>
      <c r="BG72" s="141"/>
      <c r="BH72" s="140">
        <f>BH71+BH56-BI58</f>
        <v>0</v>
      </c>
      <c r="BI72" s="186">
        <f>BI71+BH56-BI58</f>
        <v>0</v>
      </c>
      <c r="BJ72" s="186"/>
      <c r="BK72" s="186"/>
      <c r="BL72" s="186"/>
      <c r="BM72" s="186"/>
      <c r="BN72" s="186"/>
      <c r="BO72" s="186"/>
      <c r="BP72" s="186"/>
      <c r="BQ72" s="186"/>
      <c r="BR72" s="150"/>
    </row>
    <row r="74" spans="3:70" ht="12.75">
      <c r="C74" s="245" t="s">
        <v>112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</row>
    <row r="76" spans="3:70" ht="51.75" customHeight="1">
      <c r="C76" s="249" t="s">
        <v>172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 t="s">
        <v>2</v>
      </c>
      <c r="AV76" s="249"/>
      <c r="AW76" s="249"/>
      <c r="AX76" s="249"/>
      <c r="AY76" s="187" t="s">
        <v>134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135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49">
        <v>1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>
        <v>2</v>
      </c>
      <c r="AV77" s="249"/>
      <c r="AW77" s="249"/>
      <c r="AX77" s="249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9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49">
        <v>2500</v>
      </c>
      <c r="AV78" s="249"/>
      <c r="AW78" s="249"/>
      <c r="AX78" s="249"/>
      <c r="AY78" s="188"/>
      <c r="AZ78" s="188"/>
      <c r="BA78" s="188"/>
      <c r="BB78" s="188"/>
      <c r="BC78" s="188"/>
      <c r="BD78" s="188"/>
      <c r="BE78" s="188"/>
      <c r="BF78" s="188"/>
      <c r="BG78" s="188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</row>
    <row r="79" spans="3:70" ht="13.5" customHeight="1">
      <c r="C79" s="195" t="s">
        <v>10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49">
        <v>2505</v>
      </c>
      <c r="AV79" s="249"/>
      <c r="AW79" s="249"/>
      <c r="AX79" s="249"/>
      <c r="AY79" s="188">
        <v>150</v>
      </c>
      <c r="AZ79" s="188"/>
      <c r="BA79" s="188"/>
      <c r="BB79" s="188"/>
      <c r="BC79" s="188"/>
      <c r="BD79" s="188"/>
      <c r="BE79" s="188"/>
      <c r="BF79" s="188"/>
      <c r="BG79" s="188"/>
      <c r="BH79" s="226">
        <v>38</v>
      </c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</row>
    <row r="80" spans="3:70" ht="13.5" customHeight="1">
      <c r="C80" s="195" t="s">
        <v>11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49">
        <v>2510</v>
      </c>
      <c r="AV80" s="249"/>
      <c r="AW80" s="249"/>
      <c r="AX80" s="249"/>
      <c r="AY80" s="188">
        <v>25</v>
      </c>
      <c r="AZ80" s="188"/>
      <c r="BA80" s="188"/>
      <c r="BB80" s="188"/>
      <c r="BC80" s="188"/>
      <c r="BD80" s="188"/>
      <c r="BE80" s="188"/>
      <c r="BF80" s="188"/>
      <c r="BG80" s="188"/>
      <c r="BH80" s="226">
        <v>12</v>
      </c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</row>
    <row r="81" spans="3:70" ht="13.5" customHeight="1">
      <c r="C81" s="195" t="s">
        <v>12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49">
        <v>2515</v>
      </c>
      <c r="AV81" s="249"/>
      <c r="AW81" s="249"/>
      <c r="AX81" s="249"/>
      <c r="AY81" s="188"/>
      <c r="AZ81" s="188"/>
      <c r="BA81" s="188"/>
      <c r="BB81" s="188"/>
      <c r="BC81" s="188"/>
      <c r="BD81" s="188"/>
      <c r="BE81" s="188"/>
      <c r="BF81" s="188"/>
      <c r="BG81" s="188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</row>
    <row r="82" spans="3:70" ht="13.5" customHeight="1">
      <c r="C82" s="195" t="s">
        <v>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49">
        <v>2520</v>
      </c>
      <c r="AV82" s="249"/>
      <c r="AW82" s="249"/>
      <c r="AX82" s="249"/>
      <c r="AY82" s="188">
        <v>17</v>
      </c>
      <c r="AZ82" s="188"/>
      <c r="BA82" s="188"/>
      <c r="BB82" s="188"/>
      <c r="BC82" s="188"/>
      <c r="BD82" s="188"/>
      <c r="BE82" s="188"/>
      <c r="BF82" s="188"/>
      <c r="BG82" s="188"/>
      <c r="BH82" s="226">
        <v>4</v>
      </c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</row>
    <row r="83" spans="3:70" ht="13.5" customHeight="1">
      <c r="C83" s="252" t="s">
        <v>13</v>
      </c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0">
        <v>2550</v>
      </c>
      <c r="AV83" s="250"/>
      <c r="AW83" s="250"/>
      <c r="AX83" s="250"/>
      <c r="AY83" s="246">
        <f>SUM(AY78:BG82)</f>
        <v>192</v>
      </c>
      <c r="AZ83" s="247"/>
      <c r="BA83" s="247"/>
      <c r="BB83" s="247"/>
      <c r="BC83" s="247"/>
      <c r="BD83" s="247"/>
      <c r="BE83" s="247"/>
      <c r="BF83" s="247"/>
      <c r="BG83" s="248"/>
      <c r="BH83" s="251">
        <f>SUM(BH78:BR82)</f>
        <v>54</v>
      </c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</row>
    <row r="85" spans="3:70" ht="12.75">
      <c r="C85" s="245" t="s">
        <v>173</v>
      </c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  <c r="BQ85" s="245"/>
      <c r="BR85" s="245"/>
    </row>
    <row r="87" spans="3:70" ht="53.25" customHeight="1">
      <c r="C87" s="187" t="s">
        <v>172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2</v>
      </c>
      <c r="AV87" s="187"/>
      <c r="AW87" s="187"/>
      <c r="AX87" s="187"/>
      <c r="AY87" s="187" t="s">
        <v>134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135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4" t="s">
        <v>174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4" t="s">
        <v>175</v>
      </c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4" t="s">
        <v>176</v>
      </c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187">
        <v>2610</v>
      </c>
      <c r="AV91" s="187"/>
      <c r="AW91" s="187"/>
      <c r="AX91" s="187"/>
      <c r="AY91" s="123"/>
      <c r="AZ91" s="200"/>
      <c r="BA91" s="200"/>
      <c r="BB91" s="200"/>
      <c r="BC91" s="200"/>
      <c r="BD91" s="200"/>
      <c r="BE91" s="200"/>
      <c r="BF91" s="200"/>
      <c r="BG91" s="124"/>
      <c r="BH91" s="123"/>
      <c r="BI91" s="200"/>
      <c r="BJ91" s="200"/>
      <c r="BK91" s="200"/>
      <c r="BL91" s="200"/>
      <c r="BM91" s="200"/>
      <c r="BN91" s="200"/>
      <c r="BO91" s="200"/>
      <c r="BP91" s="200"/>
      <c r="BQ91" s="200"/>
      <c r="BR91" s="124"/>
    </row>
    <row r="92" spans="3:70" ht="13.5" customHeight="1">
      <c r="C92" s="244" t="s">
        <v>177</v>
      </c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187">
        <v>2615</v>
      </c>
      <c r="AV92" s="187"/>
      <c r="AW92" s="187"/>
      <c r="AX92" s="187"/>
      <c r="AY92" s="123"/>
      <c r="AZ92" s="200"/>
      <c r="BA92" s="200"/>
      <c r="BB92" s="200"/>
      <c r="BC92" s="200"/>
      <c r="BD92" s="200"/>
      <c r="BE92" s="200"/>
      <c r="BF92" s="200"/>
      <c r="BG92" s="124"/>
      <c r="BH92" s="123"/>
      <c r="BI92" s="200"/>
      <c r="BJ92" s="200"/>
      <c r="BK92" s="200"/>
      <c r="BL92" s="200"/>
      <c r="BM92" s="200"/>
      <c r="BN92" s="200"/>
      <c r="BO92" s="200"/>
      <c r="BP92" s="200"/>
      <c r="BQ92" s="200"/>
      <c r="BR92" s="124"/>
    </row>
    <row r="93" spans="3:70" ht="13.5" customHeight="1">
      <c r="C93" s="244" t="s">
        <v>178</v>
      </c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0" ht="13.5" customHeight="1">
      <c r="C95" s="241" t="s">
        <v>179</v>
      </c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AM95" s="152" t="str">
        <f>'[1]форма 1'!D113</f>
        <v>Наконечна Світлана Вікторівна</v>
      </c>
      <c r="AN95" s="153"/>
    </row>
    <row r="96" ht="9.75" customHeight="1">
      <c r="C96" s="151"/>
    </row>
    <row r="97" spans="3:40" ht="13.5" customHeight="1">
      <c r="C97" s="242" t="s">
        <v>97</v>
      </c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AM97" s="152" t="str">
        <f>'[1]форма 1'!D115</f>
        <v>Кочан Любов Олексіївна</v>
      </c>
      <c r="AN97" s="153"/>
    </row>
  </sheetData>
  <sheetProtection/>
  <mergeCells count="301"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AY17:BG17"/>
    <mergeCell ref="AZ22:BF22"/>
    <mergeCell ref="BH14:BR14"/>
    <mergeCell ref="BH15:BR15"/>
    <mergeCell ref="BP3:BR3"/>
    <mergeCell ref="BM3:BO3"/>
    <mergeCell ref="BJ3:BL3"/>
    <mergeCell ref="C7:BR7"/>
    <mergeCell ref="C4:K4"/>
    <mergeCell ref="L4:AX4"/>
    <mergeCell ref="AU34:AX34"/>
    <mergeCell ref="BH16:BR16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U66:AX66"/>
    <mergeCell ref="AU67:AX67"/>
    <mergeCell ref="AU63:AX63"/>
    <mergeCell ref="C67:AT67"/>
    <mergeCell ref="C66:AT66"/>
    <mergeCell ref="AU64:AX64"/>
    <mergeCell ref="AU65:AX65"/>
    <mergeCell ref="AY39:BG39"/>
    <mergeCell ref="BH39:BR39"/>
    <mergeCell ref="AZ50:BF50"/>
    <mergeCell ref="BI50:BQ50"/>
    <mergeCell ref="AZ55:BF55"/>
    <mergeCell ref="AY44:BG44"/>
    <mergeCell ref="BH29:BR29"/>
    <mergeCell ref="AY29:BG29"/>
    <mergeCell ref="BH32:BR32"/>
    <mergeCell ref="AZ37:BF37"/>
    <mergeCell ref="BI37:BQ37"/>
    <mergeCell ref="BH24:BR25"/>
    <mergeCell ref="BI28:BQ28"/>
    <mergeCell ref="BH33:BR33"/>
    <mergeCell ref="AY33:BG33"/>
    <mergeCell ref="AY32:BG32"/>
    <mergeCell ref="AU14:AX14"/>
    <mergeCell ref="AU15:AX15"/>
    <mergeCell ref="AU16:AX16"/>
    <mergeCell ref="AU22:AX22"/>
    <mergeCell ref="AU17:AX17"/>
    <mergeCell ref="BH17:BR17"/>
    <mergeCell ref="AY14:BG14"/>
    <mergeCell ref="AY15:BG15"/>
    <mergeCell ref="AY16:BG16"/>
    <mergeCell ref="AY56:BG57"/>
    <mergeCell ref="BH56:BR57"/>
    <mergeCell ref="BI53:BQ53"/>
    <mergeCell ref="BI55:BQ55"/>
    <mergeCell ref="AZ54:BF54"/>
    <mergeCell ref="BH21:BR21"/>
    <mergeCell ref="AZ48:BF48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47:BQ47"/>
    <mergeCell ref="AZ47:BF47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AU50:AX50"/>
    <mergeCell ref="AZ49:BF49"/>
    <mergeCell ref="BI48:BQ48"/>
    <mergeCell ref="BI49:BQ49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C71:AT71"/>
    <mergeCell ref="C72:AT72"/>
    <mergeCell ref="C63:AT63"/>
    <mergeCell ref="C64:AT64"/>
    <mergeCell ref="C65:AT65"/>
    <mergeCell ref="AU71:AX71"/>
    <mergeCell ref="AU72:AX72"/>
    <mergeCell ref="C68:AT68"/>
    <mergeCell ref="AU77:AX77"/>
    <mergeCell ref="C69:AT69"/>
    <mergeCell ref="AU68:AX68"/>
    <mergeCell ref="AU70:AX70"/>
    <mergeCell ref="C70:AT70"/>
    <mergeCell ref="C77:AT77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6:BF66"/>
    <mergeCell ref="AZ68:BF68"/>
    <mergeCell ref="AU81:AX81"/>
    <mergeCell ref="AY79:BG79"/>
    <mergeCell ref="AY80:BG80"/>
    <mergeCell ref="BH78:BR78"/>
    <mergeCell ref="BH79:BR79"/>
    <mergeCell ref="AY76:BG76"/>
    <mergeCell ref="C74:BR74"/>
    <mergeCell ref="AU69:AX69"/>
    <mergeCell ref="C76:AT76"/>
    <mergeCell ref="AY63:BG63"/>
    <mergeCell ref="AU76:AX76"/>
    <mergeCell ref="AZ65:BF65"/>
    <mergeCell ref="AZ64:BF64"/>
    <mergeCell ref="AY77:BG77"/>
    <mergeCell ref="AY78:BG78"/>
    <mergeCell ref="AZ72:BF72"/>
    <mergeCell ref="AZ69:BF69"/>
    <mergeCell ref="AZ70:BF70"/>
    <mergeCell ref="AZ71:BF71"/>
    <mergeCell ref="C78:AT78"/>
    <mergeCell ref="C79:AT79"/>
    <mergeCell ref="C80:AT80"/>
    <mergeCell ref="C81:AT81"/>
    <mergeCell ref="C82:AT82"/>
    <mergeCell ref="C83:AT83"/>
    <mergeCell ref="AY83:BG83"/>
    <mergeCell ref="AU82:AX82"/>
    <mergeCell ref="AU83:AX83"/>
    <mergeCell ref="AY81:BG81"/>
    <mergeCell ref="AY82:BG82"/>
    <mergeCell ref="BH82:BR82"/>
    <mergeCell ref="BH83:BR83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I71:BQ71"/>
    <mergeCell ref="C85:BR85"/>
    <mergeCell ref="AU18:AX18"/>
    <mergeCell ref="AU20:AX20"/>
    <mergeCell ref="AU19:AX19"/>
    <mergeCell ref="AY20:BG20"/>
    <mergeCell ref="AY19:BG19"/>
    <mergeCell ref="AU21:AX21"/>
    <mergeCell ref="AY18:BG18"/>
    <mergeCell ref="AY21:BG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AY24:BG25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3:BR43"/>
    <mergeCell ref="AY43:BG43"/>
    <mergeCell ref="BH45:BR4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2019-04-03T13:42:15Z</dcterms:modified>
  <cp:category/>
  <cp:version/>
  <cp:contentType/>
  <cp:contentStatus/>
</cp:coreProperties>
</file>