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<sst xmlns="http://schemas.openxmlformats.org/spreadsheetml/2006/main" count="268" uniqueCount="195">
  <si>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</si>
  <si>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</si>
  <si>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</si>
  <si>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</si>
  <si>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</si>
  <si>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</si>
  <si>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</si>
  <si>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</si>
  <si>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</si>
  <si>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</si>
  <si>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</si>
  <si>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</si>
  <si>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</si>
  <si>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</si>
  <si>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</si>
  <si>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</si>
  <si>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</si>
  <si>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</si>
  <si>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</si>
  <si>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</si>
  <si>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</si>
  <si>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</si>
  <si>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</si>
  <si>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</si>
  <si>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</si>
  <si>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</si>
  <si>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</si>
  <si>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</si>
  <si>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</si>
  <si>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</si>
  <si>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</si>
  <si>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</si>
  <si>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</si>
  <si>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</si>
  <si>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</si>
  <si>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</si>
  <si>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</si>
  <si>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</si>
  <si>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</si>
  <si>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</si>
  <si>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</si>
  <si>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</si>
  <si>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</si>
  <si>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</si>
  <si>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</si>
  <si>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</si>
  <si>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</si>
  <si>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</si>
  <si>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</si>
  <si>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</si>
  <si>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</si>
  <si>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</si>
  <si>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</si>
  <si>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</si>
  <si>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</si>
  <si>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</si>
  <si>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</si>
  <si>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</si>
  <si>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</si>
  <si>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</si>
  <si>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</si>
  <si>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</si>
  <si>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</si>
  <si>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</si>
  <si>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</si>
  <si>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</si>
  <si>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</si>
  <si>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</si>
  <si>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</si>
  <si>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</si>
  <si>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</si>
  <si>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</si>
  <si>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</si>
  <si>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</si>
  <si>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</si>
  <si>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</si>
  <si>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</si>
  <si>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</si>
  <si>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</si>
  <si>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</si>
  <si>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</si>
  <si>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</si>
  <si>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</si>
  <si>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</si>
  <si>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</si>
  <si>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</si>
  <si>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</si>
  <si>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</si>
  <si>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</si>
  <si>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</si>
  <si>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</si>
  <si>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</si>
  <si>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</si>
  <si>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</si>
  <si>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</si>
  <si>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</si>
  <si>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</si>
  <si>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</si>
  <si>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</si>
  <si>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</si>
  <si>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</si>
  <si>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</si>
  <si>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</si>
  <si>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</si>
  <si>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</si>
  <si>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</si>
  <si>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</si>
  <si>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</si>
  <si>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</si>
  <si>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</si>
  <si>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</si>
  <si>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</si>
  <si>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</si>
  <si>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</si>
  <si>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</si>
  <si>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</si>
  <si>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</si>
  <si>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</si>
  <si>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</si>
  <si>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</si>
  <si>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</si>
  <si>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</si>
  <si>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</si>
  <si>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</si>
  <si>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</si>
  <si>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</si>
  <si>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</si>
  <si>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</si>
  <si>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</si>
  <si>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</si>
  <si>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</si>
  <si>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</si>
  <si>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</si>
  <si>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</si>
  <si>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</si>
  <si>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</si>
  <si>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</si>
  <si>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</si>
  <si>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</si>
  <si>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</si>
  <si>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</si>
  <si>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</si>
  <si>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</si>
  <si>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</si>
  <si>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</si>
  <si>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</si>
  <si>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</si>
  <si>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</si>
  <si>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</si>
  <si>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</si>
  <si>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</si>
  <si>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</si>
  <si>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</si>
  <si>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</si>
  <si>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</si>
  <si>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</si>
  <si>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</si>
  <si>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</si>
  <si>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</si>
  <si>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</si>
  <si>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</si>
  <si>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</si>
  <si>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</si>
  <si>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</si>
  <si>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</si>
  <si>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</si>
  <si>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</si>
  <si>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</si>
  <si>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</si>
  <si>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</si>
  <si>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</si>
  <si>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</si>
  <si>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</si>
  <si>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</si>
  <si>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</si>
  <si>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</si>
  <si>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</si>
  <si>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</si>
  <si>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</si>
  <si>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</si>
  <si>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</si>
  <si>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</si>
  <si>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</si>
  <si>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</si>
  <si>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О.О.Матюша</t>
  </si>
  <si>
    <t>В.М.Флоринська</t>
  </si>
  <si>
    <t xml:space="preserve">ДО "Донецька ТІДГК" </t>
  </si>
  <si>
    <t>25967766</t>
  </si>
  <si>
    <t>01</t>
  </si>
  <si>
    <r>
      <t xml:space="preserve">Адреса, телефон   м.Бахмут,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</si>
  <si>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18</t>
  </si>
  <si>
    <t>на  31.03. 2018 р.</t>
  </si>
  <si>
    <t>І-й квартал</t>
  </si>
  <si>
    <t>2018</t>
  </si>
  <si>
    <t>04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</si>
</sst>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18" xfId="53" applyNumberFormat="1" applyFont="1" applyFill="1" applyBorder="1" applyAlignment="1">
      <alignment horizontal="center" vertical="center" wrapText="1"/>
      <protection/>
    </xf>
    <xf numFmtId="0" fontId="21" fillId="31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31" borderId="10" xfId="53" applyFont="1" applyFill="1" applyBorder="1" applyAlignment="1">
      <alignment horizontal="center" vertical="center" wrapText="1"/>
      <protection/>
    </xf>
    <xf numFmtId="0" fontId="21" fillId="31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31" borderId="10" xfId="53" applyFont="1" applyFill="1" applyBorder="1" applyAlignment="1">
      <alignment vertical="center" wrapText="1"/>
      <protection/>
    </xf>
    <xf numFmtId="0" fontId="21" fillId="31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31" borderId="23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31" borderId="18" xfId="53" applyNumberFormat="1" applyFill="1" applyBorder="1" applyAlignment="1">
      <alignment horizontal="center" vertical="center"/>
      <protection/>
    </xf>
    <xf numFmtId="0" fontId="21" fillId="31" borderId="19" xfId="53" applyNumberFormat="1" applyFill="1" applyBorder="1" applyAlignment="1">
      <alignment horizontal="center" vertical="center"/>
      <protection/>
    </xf>
    <xf numFmtId="0" fontId="21" fillId="31" borderId="27" xfId="53" applyNumberFormat="1" applyFill="1" applyBorder="1" applyAlignment="1">
      <alignment horizontal="center" vertical="center"/>
      <protection/>
    </xf>
    <xf numFmtId="0" fontId="21" fillId="31" borderId="20" xfId="53" applyNumberFormat="1" applyFill="1" applyBorder="1" applyAlignment="1">
      <alignment horizontal="center" vertical="center"/>
      <protection/>
    </xf>
    <xf numFmtId="0" fontId="21" fillId="31" borderId="11" xfId="53" applyNumberFormat="1" applyFill="1" applyBorder="1" applyAlignment="1">
      <alignment horizontal="center" vertical="center"/>
      <protection/>
    </xf>
    <xf numFmtId="0" fontId="21" fillId="31" borderId="28" xfId="53" applyNumberFormat="1" applyFill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7" xfId="53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31" borderId="19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31" borderId="12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31" borderId="10" xfId="53" applyNumberFormat="1" applyFill="1" applyBorder="1" applyAlignment="1">
      <alignment horizontal="center" vertical="center"/>
      <protection/>
    </xf>
    <xf numFmtId="0" fontId="21" fillId="31" borderId="23" xfId="53" applyNumberFormat="1" applyFill="1" applyBorder="1" applyAlignment="1">
      <alignment horizontal="center" vertical="center"/>
      <protection/>
    </xf>
    <xf numFmtId="0" fontId="21" fillId="31" borderId="29" xfId="53" applyNumberFormat="1" applyFill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3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31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20" xfId="53" applyFont="1" applyFill="1" applyBorder="1" applyAlignment="1">
      <alignment horizontal="center" vertical="center" wrapText="1"/>
      <protection/>
    </xf>
    <xf numFmtId="0" fontId="21" fillId="31" borderId="11" xfId="53" applyFont="1" applyFill="1" applyBorder="1" applyAlignment="1">
      <alignment horizontal="center" vertical="center" wrapText="1"/>
      <protection/>
    </xf>
    <xf numFmtId="0" fontId="21" fillId="31" borderId="28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49" fontId="27" fillId="0" borderId="11" xfId="53" applyNumberFormat="1" applyFont="1" applyBorder="1" applyAlignment="1">
      <alignment horizontal="left" vertical="center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9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2"/>
      <c r="C6" s="170"/>
      <c r="D6" s="106" t="s">
        <v>18</v>
      </c>
      <c r="E6" s="107"/>
      <c r="F6" s="72"/>
      <c r="G6" s="1"/>
    </row>
    <row r="7" spans="1:7" ht="12" customHeight="1">
      <c r="A7" s="27"/>
      <c r="B7" s="172" t="s">
        <v>19</v>
      </c>
      <c r="C7" s="170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189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6" t="s">
        <v>24</v>
      </c>
      <c r="C15" s="166"/>
      <c r="D15" s="166"/>
      <c r="E15" s="166"/>
      <c r="F15" s="166"/>
      <c r="G15" s="18"/>
    </row>
    <row r="16" spans="1:7" ht="12" customHeight="1">
      <c r="A16" s="32"/>
      <c r="B16" s="166" t="s">
        <v>25</v>
      </c>
      <c r="C16" s="167"/>
      <c r="D16" s="114"/>
      <c r="E16" s="115" t="s">
        <v>102</v>
      </c>
      <c r="F16" s="7"/>
      <c r="G16" s="18"/>
    </row>
    <row r="17" spans="1:7" ht="12" customHeight="1">
      <c r="A17" s="30"/>
      <c r="B17" s="166" t="s">
        <v>26</v>
      </c>
      <c r="C17" s="167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191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0" t="s">
        <v>29</v>
      </c>
      <c r="D23" s="17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8">
        <f>D30-D31</f>
        <v>1</v>
      </c>
      <c r="E28" s="168">
        <f>E30-E31</f>
        <v>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9"/>
      <c r="E29" s="169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2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9</v>
      </c>
      <c r="E33" s="81">
        <f>E34-E35</f>
        <v>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142</v>
      </c>
      <c r="E35" s="16">
        <v>142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2">
        <v>1030</v>
      </c>
      <c r="D38" s="163"/>
      <c r="E38" s="164"/>
      <c r="F38" s="18"/>
      <c r="G38" s="18"/>
    </row>
    <row r="39" spans="1:7" ht="13.5" customHeight="1">
      <c r="A39" s="33"/>
      <c r="B39" s="57" t="s">
        <v>44</v>
      </c>
      <c r="C39" s="162"/>
      <c r="D39" s="163"/>
      <c r="E39" s="164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10</v>
      </c>
      <c r="E44" s="82">
        <f>E28+E32+E33+E36+E37+E38+E40+E41+E42+E43</f>
        <v>10</v>
      </c>
      <c r="F44" s="18"/>
      <c r="G44" s="18"/>
    </row>
    <row r="45" spans="1:7" ht="12" customHeight="1">
      <c r="A45" s="33"/>
      <c r="B45" s="56" t="s">
        <v>50</v>
      </c>
      <c r="C45" s="165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5"/>
      <c r="D46" s="99">
        <f>D47+D48+D49+D50</f>
        <v>16</v>
      </c>
      <c r="E46" s="100">
        <f>E47+E48+E49+E50</f>
        <v>15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16</v>
      </c>
      <c r="E47" s="97">
        <v>15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3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4"/>
      <c r="D56" s="50">
        <v>1</v>
      </c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308</v>
      </c>
      <c r="E62" s="83">
        <f>E63+E64</f>
        <v>186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308</v>
      </c>
      <c r="E64" s="40">
        <v>186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8</v>
      </c>
      <c r="E66" s="40">
        <v>4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333</v>
      </c>
      <c r="E67" s="83">
        <f>E46+E52+E56+E57+E59+E60+E61+E62+E65+E66</f>
        <v>205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343</v>
      </c>
      <c r="E69" s="103">
        <f>E68+E67+E44</f>
        <v>215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53" t="s">
        <v>1</v>
      </c>
      <c r="C72" s="44" t="s">
        <v>4</v>
      </c>
      <c r="D72" s="153" t="s">
        <v>30</v>
      </c>
      <c r="E72" s="153" t="s">
        <v>14</v>
      </c>
      <c r="F72" s="1"/>
      <c r="G72" s="1"/>
    </row>
    <row r="73" spans="1:7" ht="12.75">
      <c r="A73" s="1"/>
      <c r="B73" s="161"/>
      <c r="C73" s="76" t="s">
        <v>5</v>
      </c>
      <c r="D73" s="161"/>
      <c r="E73" s="161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>
        <v>21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21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1">
        <v>1610</v>
      </c>
      <c r="D94" s="159"/>
      <c r="E94" s="159"/>
    </row>
    <row r="95" spans="2:5" ht="13.5" customHeight="1">
      <c r="B95" s="73" t="s">
        <v>85</v>
      </c>
      <c r="C95" s="154"/>
      <c r="D95" s="160"/>
      <c r="E95" s="160"/>
    </row>
    <row r="96" spans="2:5" ht="13.5" customHeight="1">
      <c r="B96" s="48" t="s">
        <v>86</v>
      </c>
      <c r="C96" s="38">
        <v>1615</v>
      </c>
      <c r="D96" s="40"/>
      <c r="E96" s="40">
        <v>6</v>
      </c>
    </row>
    <row r="97" spans="2:5" ht="13.5" customHeight="1">
      <c r="B97" s="48" t="s">
        <v>87</v>
      </c>
      <c r="C97" s="38">
        <v>1620</v>
      </c>
      <c r="D97" s="40"/>
      <c r="E97" s="40">
        <v>4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1</v>
      </c>
      <c r="E99" s="40">
        <v>6</v>
      </c>
    </row>
    <row r="100" spans="2:5" ht="13.5" customHeight="1">
      <c r="B100" s="48" t="s">
        <v>89</v>
      </c>
      <c r="C100" s="38">
        <v>1630</v>
      </c>
      <c r="D100" s="40"/>
      <c r="E100" s="40">
        <v>17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321</v>
      </c>
      <c r="E103" s="40">
        <v>161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322</v>
      </c>
      <c r="E106" s="83">
        <f>E93+E94+E96+E97+E99+E100+E103+E104+E105+E101+E102</f>
        <v>194</v>
      </c>
    </row>
    <row r="107" spans="2:5" ht="18.75" customHeight="1">
      <c r="B107" s="61" t="s">
        <v>94</v>
      </c>
      <c r="C107" s="155">
        <v>1700</v>
      </c>
      <c r="D107" s="157"/>
      <c r="E107" s="159"/>
    </row>
    <row r="108" spans="2:5" ht="13.5" customHeight="1">
      <c r="B108" s="62" t="s">
        <v>95</v>
      </c>
      <c r="C108" s="156"/>
      <c r="D108" s="158"/>
      <c r="E108" s="160"/>
    </row>
    <row r="109" spans="2:5" ht="13.5" customHeight="1">
      <c r="B109" s="46" t="s">
        <v>96</v>
      </c>
      <c r="C109" s="47">
        <v>1900</v>
      </c>
      <c r="D109" s="104">
        <f>D107+D106+D91+D83</f>
        <v>343</v>
      </c>
      <c r="E109" s="104">
        <f>E107+E106+E91+E83</f>
        <v>215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185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184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1">
      <selection activeCell="AP10" sqref="AP10:AW10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26" t="s">
        <v>18</v>
      </c>
      <c r="BK2" s="227"/>
      <c r="BL2" s="227"/>
      <c r="BM2" s="227"/>
      <c r="BN2" s="227"/>
      <c r="BO2" s="227"/>
      <c r="BP2" s="227"/>
      <c r="BQ2" s="227"/>
      <c r="BR2" s="228"/>
    </row>
    <row r="3" spans="3:70" ht="13.5" customHeight="1">
      <c r="C3" s="232" t="s">
        <v>19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7" t="s">
        <v>190</v>
      </c>
      <c r="BK3" s="238"/>
      <c r="BL3" s="238"/>
      <c r="BM3" s="235" t="s">
        <v>194</v>
      </c>
      <c r="BN3" s="236"/>
      <c r="BO3" s="236"/>
      <c r="BP3" s="218" t="s">
        <v>188</v>
      </c>
      <c r="BQ3" s="218"/>
      <c r="BR3" s="218"/>
    </row>
    <row r="4" spans="3:70" ht="13.5" customHeight="1">
      <c r="C4" s="233" t="s">
        <v>127</v>
      </c>
      <c r="D4" s="233"/>
      <c r="E4" s="233"/>
      <c r="F4" s="233"/>
      <c r="G4" s="233"/>
      <c r="H4" s="233"/>
      <c r="I4" s="233"/>
      <c r="J4" s="233"/>
      <c r="K4" s="233"/>
      <c r="L4" s="270" t="s">
        <v>186</v>
      </c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BA4" s="233" t="s">
        <v>20</v>
      </c>
      <c r="BB4" s="233"/>
      <c r="BC4" s="233"/>
      <c r="BD4" s="233"/>
      <c r="BE4" s="233"/>
      <c r="BF4" s="233"/>
      <c r="BG4" s="233"/>
      <c r="BH4" s="233"/>
      <c r="BI4" s="234"/>
      <c r="BJ4" s="229" t="s">
        <v>187</v>
      </c>
      <c r="BK4" s="230"/>
      <c r="BL4" s="230"/>
      <c r="BM4" s="230"/>
      <c r="BN4" s="230"/>
      <c r="BO4" s="230"/>
      <c r="BP4" s="230"/>
      <c r="BQ4" s="230"/>
      <c r="BR4" s="231"/>
    </row>
    <row r="5" spans="11:50" ht="11.25" customHeight="1">
      <c r="K5" s="120"/>
      <c r="L5" s="222" t="s">
        <v>128</v>
      </c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</row>
    <row r="6" ht="6" customHeight="1"/>
    <row r="7" spans="3:70" ht="18" customHeight="1">
      <c r="C7" s="269" t="s">
        <v>129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</row>
    <row r="8" spans="2:70" ht="15.75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69" t="s">
        <v>130</v>
      </c>
      <c r="Z8" s="269"/>
      <c r="AA8" s="269"/>
      <c r="AB8" s="275" t="s">
        <v>192</v>
      </c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69"/>
      <c r="AQ8" s="269"/>
      <c r="AR8" s="269"/>
      <c r="AS8" s="276" t="s">
        <v>193</v>
      </c>
      <c r="AT8" s="276"/>
      <c r="AU8" s="276"/>
      <c r="AV8" s="269" t="s">
        <v>131</v>
      </c>
      <c r="AW8" s="269"/>
      <c r="AX8" s="269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71" t="s">
        <v>132</v>
      </c>
      <c r="AQ10" s="271"/>
      <c r="AR10" s="271"/>
      <c r="AS10" s="271"/>
      <c r="AT10" s="271"/>
      <c r="AU10" s="271"/>
      <c r="AV10" s="271"/>
      <c r="AW10" s="271"/>
      <c r="AX10" s="272" t="s">
        <v>29</v>
      </c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3"/>
      <c r="BJ10" s="226">
        <v>1801003</v>
      </c>
      <c r="BK10" s="227"/>
      <c r="BL10" s="227"/>
      <c r="BM10" s="227"/>
      <c r="BN10" s="227"/>
      <c r="BO10" s="227"/>
      <c r="BP10" s="227"/>
      <c r="BQ10" s="227"/>
      <c r="BR10" s="228"/>
    </row>
    <row r="11" ht="8.25" customHeight="1" hidden="1"/>
    <row r="12" spans="3:71" ht="9" customHeight="1">
      <c r="C12" s="217" t="s">
        <v>99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</row>
    <row r="13" ht="9" customHeight="1"/>
    <row r="14" spans="3:70" ht="55.5" customHeight="1">
      <c r="C14" s="218" t="s">
        <v>133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 t="s">
        <v>2</v>
      </c>
      <c r="AV14" s="218"/>
      <c r="AW14" s="218"/>
      <c r="AX14" s="218"/>
      <c r="AY14" s="218" t="s">
        <v>134</v>
      </c>
      <c r="AZ14" s="218"/>
      <c r="BA14" s="218"/>
      <c r="BB14" s="218"/>
      <c r="BC14" s="218"/>
      <c r="BD14" s="218"/>
      <c r="BE14" s="218"/>
      <c r="BF14" s="218"/>
      <c r="BG14" s="218"/>
      <c r="BH14" s="218" t="s">
        <v>135</v>
      </c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</row>
    <row r="15" spans="3:70" ht="13.5" customHeight="1">
      <c r="C15" s="218">
        <v>1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>
        <v>2</v>
      </c>
      <c r="AV15" s="218"/>
      <c r="AW15" s="218"/>
      <c r="AX15" s="218"/>
      <c r="AY15" s="218">
        <v>3</v>
      </c>
      <c r="AZ15" s="218"/>
      <c r="BA15" s="218"/>
      <c r="BB15" s="218"/>
      <c r="BC15" s="218"/>
      <c r="BD15" s="218"/>
      <c r="BE15" s="218"/>
      <c r="BF15" s="218"/>
      <c r="BG15" s="218"/>
      <c r="BH15" s="218">
        <v>4</v>
      </c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</row>
    <row r="16" spans="3:70" ht="13.5" customHeight="1">
      <c r="C16" s="200" t="s">
        <v>136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186">
        <v>2000</v>
      </c>
      <c r="AV16" s="186"/>
      <c r="AW16" s="186"/>
      <c r="AX16" s="186"/>
      <c r="AY16" s="216">
        <v>38</v>
      </c>
      <c r="AZ16" s="216"/>
      <c r="BA16" s="216"/>
      <c r="BB16" s="216"/>
      <c r="BC16" s="216"/>
      <c r="BD16" s="216"/>
      <c r="BE16" s="216"/>
      <c r="BF16" s="216"/>
      <c r="BG16" s="216"/>
      <c r="BH16" s="187">
        <v>137</v>
      </c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</row>
    <row r="17" spans="3:70" ht="13.5" customHeight="1">
      <c r="C17" s="194" t="s">
        <v>137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6"/>
      <c r="AU17" s="176">
        <v>2010</v>
      </c>
      <c r="AV17" s="177"/>
      <c r="AW17" s="177"/>
      <c r="AX17" s="178"/>
      <c r="AY17" s="223">
        <f>AY18-AY19-AY20+AY21</f>
        <v>0</v>
      </c>
      <c r="AZ17" s="224"/>
      <c r="BA17" s="224"/>
      <c r="BB17" s="224"/>
      <c r="BC17" s="224"/>
      <c r="BD17" s="224"/>
      <c r="BE17" s="224"/>
      <c r="BF17" s="224"/>
      <c r="BG17" s="225"/>
      <c r="BH17" s="219">
        <f>BH18-BH19-BH20+BH21</f>
        <v>0</v>
      </c>
      <c r="BI17" s="220"/>
      <c r="BJ17" s="220"/>
      <c r="BK17" s="220"/>
      <c r="BL17" s="220"/>
      <c r="BM17" s="220"/>
      <c r="BN17" s="220"/>
      <c r="BO17" s="220"/>
      <c r="BP17" s="220"/>
      <c r="BQ17" s="220"/>
      <c r="BR17" s="221"/>
    </row>
    <row r="18" spans="3:70" ht="13.5" customHeight="1">
      <c r="C18" s="194" t="s">
        <v>138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6"/>
      <c r="AU18" s="176">
        <v>2011</v>
      </c>
      <c r="AV18" s="177"/>
      <c r="AW18" s="177"/>
      <c r="AX18" s="178"/>
      <c r="AY18" s="173"/>
      <c r="AZ18" s="174"/>
      <c r="BA18" s="174"/>
      <c r="BB18" s="174"/>
      <c r="BC18" s="174"/>
      <c r="BD18" s="174"/>
      <c r="BE18" s="174"/>
      <c r="BF18" s="174"/>
      <c r="BG18" s="175"/>
      <c r="BH18" s="213"/>
      <c r="BI18" s="214"/>
      <c r="BJ18" s="214"/>
      <c r="BK18" s="214"/>
      <c r="BL18" s="214"/>
      <c r="BM18" s="214"/>
      <c r="BN18" s="214"/>
      <c r="BO18" s="214"/>
      <c r="BP18" s="214"/>
      <c r="BQ18" s="214"/>
      <c r="BR18" s="215"/>
    </row>
    <row r="19" spans="3:70" ht="13.5" customHeight="1">
      <c r="C19" s="194" t="s">
        <v>139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6"/>
      <c r="AU19" s="176">
        <v>2012</v>
      </c>
      <c r="AV19" s="177"/>
      <c r="AW19" s="177"/>
      <c r="AX19" s="178"/>
      <c r="AY19" s="173"/>
      <c r="AZ19" s="174"/>
      <c r="BA19" s="174"/>
      <c r="BB19" s="174"/>
      <c r="BC19" s="174"/>
      <c r="BD19" s="174"/>
      <c r="BE19" s="174"/>
      <c r="BF19" s="174"/>
      <c r="BG19" s="175"/>
      <c r="BH19" s="213"/>
      <c r="BI19" s="214"/>
      <c r="BJ19" s="214"/>
      <c r="BK19" s="214"/>
      <c r="BL19" s="214"/>
      <c r="BM19" s="214"/>
      <c r="BN19" s="214"/>
      <c r="BO19" s="214"/>
      <c r="BP19" s="214"/>
      <c r="BQ19" s="214"/>
      <c r="BR19" s="215"/>
    </row>
    <row r="20" spans="3:70" ht="13.5" customHeight="1">
      <c r="C20" s="194" t="s">
        <v>140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6"/>
      <c r="AU20" s="176">
        <v>2013</v>
      </c>
      <c r="AV20" s="177"/>
      <c r="AW20" s="177"/>
      <c r="AX20" s="178"/>
      <c r="AY20" s="173"/>
      <c r="AZ20" s="174"/>
      <c r="BA20" s="174"/>
      <c r="BB20" s="174"/>
      <c r="BC20" s="174"/>
      <c r="BD20" s="174"/>
      <c r="BE20" s="174"/>
      <c r="BF20" s="174"/>
      <c r="BG20" s="175"/>
      <c r="BH20" s="213"/>
      <c r="BI20" s="214"/>
      <c r="BJ20" s="214"/>
      <c r="BK20" s="214"/>
      <c r="BL20" s="214"/>
      <c r="BM20" s="214"/>
      <c r="BN20" s="214"/>
      <c r="BO20" s="214"/>
      <c r="BP20" s="214"/>
      <c r="BQ20" s="214"/>
      <c r="BR20" s="215"/>
    </row>
    <row r="21" spans="3:70" ht="13.5" customHeight="1">
      <c r="C21" s="194" t="s">
        <v>141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6"/>
      <c r="AU21" s="176">
        <v>2014</v>
      </c>
      <c r="AV21" s="177"/>
      <c r="AW21" s="177"/>
      <c r="AX21" s="178"/>
      <c r="AY21" s="173"/>
      <c r="AZ21" s="174"/>
      <c r="BA21" s="174"/>
      <c r="BB21" s="174"/>
      <c r="BC21" s="174"/>
      <c r="BD21" s="174"/>
      <c r="BE21" s="174"/>
      <c r="BF21" s="174"/>
      <c r="BG21" s="175"/>
      <c r="BH21" s="213"/>
      <c r="BI21" s="214"/>
      <c r="BJ21" s="214"/>
      <c r="BK21" s="214"/>
      <c r="BL21" s="214"/>
      <c r="BM21" s="214"/>
      <c r="BN21" s="214"/>
      <c r="BO21" s="214"/>
      <c r="BP21" s="214"/>
      <c r="BQ21" s="214"/>
      <c r="BR21" s="215"/>
    </row>
    <row r="22" spans="3:70" ht="13.5" customHeight="1">
      <c r="C22" s="208" t="s">
        <v>142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7">
        <v>2050</v>
      </c>
      <c r="AV22" s="207"/>
      <c r="AW22" s="207"/>
      <c r="AX22" s="207"/>
      <c r="AY22" s="127" t="s">
        <v>143</v>
      </c>
      <c r="AZ22" s="174">
        <v>38</v>
      </c>
      <c r="BA22" s="174"/>
      <c r="BB22" s="174"/>
      <c r="BC22" s="174"/>
      <c r="BD22" s="174"/>
      <c r="BE22" s="174"/>
      <c r="BF22" s="174"/>
      <c r="BG22" s="128" t="s">
        <v>144</v>
      </c>
      <c r="BH22" s="127" t="s">
        <v>143</v>
      </c>
      <c r="BI22" s="174">
        <v>137</v>
      </c>
      <c r="BJ22" s="174"/>
      <c r="BK22" s="174"/>
      <c r="BL22" s="174"/>
      <c r="BM22" s="174"/>
      <c r="BN22" s="174"/>
      <c r="BO22" s="174"/>
      <c r="BP22" s="174"/>
      <c r="BQ22" s="174"/>
      <c r="BR22" s="128" t="s">
        <v>144</v>
      </c>
    </row>
    <row r="23" spans="3:70" ht="13.5" customHeight="1">
      <c r="C23" s="194" t="s">
        <v>145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76">
        <v>2070</v>
      </c>
      <c r="AV23" s="177"/>
      <c r="AW23" s="177"/>
      <c r="AX23" s="178"/>
      <c r="AY23" s="173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5"/>
    </row>
    <row r="24" spans="3:70" ht="13.5" customHeight="1">
      <c r="C24" s="205" t="s">
        <v>146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11">
        <v>2090</v>
      </c>
      <c r="AV24" s="211"/>
      <c r="AW24" s="211"/>
      <c r="AX24" s="211"/>
      <c r="AY24" s="212">
        <f>IF((AY16+AY17)&gt;(AZ22+AY23),AY16+AY17-AZ22-AY23,0)</f>
        <v>0</v>
      </c>
      <c r="AZ24" s="212"/>
      <c r="BA24" s="212"/>
      <c r="BB24" s="212"/>
      <c r="BC24" s="212"/>
      <c r="BD24" s="212"/>
      <c r="BE24" s="212"/>
      <c r="BF24" s="212"/>
      <c r="BG24" s="212"/>
      <c r="BH24" s="188">
        <f>IF((BH16+BH17)&gt;(BI22+BH23),BH16+BH17-BI22-BH23,0)</f>
        <v>0</v>
      </c>
      <c r="BI24" s="189"/>
      <c r="BJ24" s="189"/>
      <c r="BK24" s="189"/>
      <c r="BL24" s="189"/>
      <c r="BM24" s="189"/>
      <c r="BN24" s="189"/>
      <c r="BO24" s="189"/>
      <c r="BP24" s="189"/>
      <c r="BQ24" s="189"/>
      <c r="BR24" s="190"/>
    </row>
    <row r="25" spans="3:70" ht="13.5" customHeight="1">
      <c r="C25" s="201" t="s">
        <v>147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11"/>
      <c r="AV25" s="211"/>
      <c r="AW25" s="211"/>
      <c r="AX25" s="211"/>
      <c r="AY25" s="212"/>
      <c r="AZ25" s="212"/>
      <c r="BA25" s="212"/>
      <c r="BB25" s="212"/>
      <c r="BC25" s="212"/>
      <c r="BD25" s="212"/>
      <c r="BE25" s="212"/>
      <c r="BF25" s="212"/>
      <c r="BG25" s="212"/>
      <c r="BH25" s="191"/>
      <c r="BI25" s="192"/>
      <c r="BJ25" s="192"/>
      <c r="BK25" s="192"/>
      <c r="BL25" s="192"/>
      <c r="BM25" s="192"/>
      <c r="BN25" s="192"/>
      <c r="BO25" s="192"/>
      <c r="BP25" s="192"/>
      <c r="BQ25" s="192"/>
      <c r="BR25" s="193"/>
    </row>
    <row r="26" spans="3:70" ht="13.5" customHeight="1">
      <c r="C26" s="203" t="s">
        <v>148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4">
        <v>2095</v>
      </c>
      <c r="AV26" s="204"/>
      <c r="AW26" s="204"/>
      <c r="AX26" s="204"/>
      <c r="AY26" s="130" t="s">
        <v>143</v>
      </c>
      <c r="AZ26" s="210">
        <f>IF((AZ22+AY23)&gt;(AY16+AY17),AZ22+AY23-AY16-AY17,0)</f>
        <v>0</v>
      </c>
      <c r="BA26" s="210"/>
      <c r="BB26" s="210"/>
      <c r="BC26" s="210"/>
      <c r="BD26" s="210"/>
      <c r="BE26" s="210"/>
      <c r="BF26" s="210"/>
      <c r="BG26" s="131" t="s">
        <v>144</v>
      </c>
      <c r="BH26" s="132" t="s">
        <v>143</v>
      </c>
      <c r="BI26" s="241">
        <f>IF((BI22+BH23)&gt;(BH16+BH17),BI22+BH23-BH16-BH17,0)</f>
        <v>0</v>
      </c>
      <c r="BJ26" s="241"/>
      <c r="BK26" s="241"/>
      <c r="BL26" s="241"/>
      <c r="BM26" s="241"/>
      <c r="BN26" s="241"/>
      <c r="BO26" s="241"/>
      <c r="BP26" s="241"/>
      <c r="BQ26" s="241"/>
      <c r="BR26" s="133" t="s">
        <v>144</v>
      </c>
    </row>
    <row r="27" spans="3:70" ht="13.5" customHeight="1">
      <c r="C27" s="194" t="s">
        <v>149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  <c r="AU27" s="176">
        <v>2105</v>
      </c>
      <c r="AV27" s="177"/>
      <c r="AW27" s="177"/>
      <c r="AX27" s="177"/>
      <c r="AY27" s="134"/>
      <c r="AZ27" s="277"/>
      <c r="BA27" s="277"/>
      <c r="BB27" s="277"/>
      <c r="BC27" s="277"/>
      <c r="BD27" s="277"/>
      <c r="BE27" s="277"/>
      <c r="BF27" s="277"/>
      <c r="BG27" s="135"/>
      <c r="BH27" s="134"/>
      <c r="BI27" s="209"/>
      <c r="BJ27" s="209"/>
      <c r="BK27" s="209"/>
      <c r="BL27" s="209"/>
      <c r="BM27" s="209"/>
      <c r="BN27" s="209"/>
      <c r="BO27" s="209"/>
      <c r="BP27" s="209"/>
      <c r="BQ27" s="209"/>
      <c r="BR27" s="136"/>
    </row>
    <row r="28" spans="3:70" ht="13.5" customHeight="1">
      <c r="C28" s="194" t="s">
        <v>150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6"/>
      <c r="AU28" s="176">
        <v>2110</v>
      </c>
      <c r="AV28" s="177"/>
      <c r="AW28" s="177"/>
      <c r="AX28" s="177"/>
      <c r="AY28" s="137"/>
      <c r="AZ28" s="267"/>
      <c r="BA28" s="267"/>
      <c r="BB28" s="267"/>
      <c r="BC28" s="267"/>
      <c r="BD28" s="267"/>
      <c r="BE28" s="267"/>
      <c r="BF28" s="267"/>
      <c r="BG28" s="138"/>
      <c r="BH28" s="137"/>
      <c r="BI28" s="198"/>
      <c r="BJ28" s="198"/>
      <c r="BK28" s="198"/>
      <c r="BL28" s="198"/>
      <c r="BM28" s="198"/>
      <c r="BN28" s="198"/>
      <c r="BO28" s="198"/>
      <c r="BP28" s="198"/>
      <c r="BQ28" s="198"/>
      <c r="BR28" s="139"/>
    </row>
    <row r="29" spans="3:70" ht="13.5" customHeight="1">
      <c r="C29" s="194" t="s">
        <v>151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6"/>
      <c r="AU29" s="176">
        <v>2111</v>
      </c>
      <c r="AV29" s="177"/>
      <c r="AW29" s="177"/>
      <c r="AX29" s="178"/>
      <c r="AY29" s="263"/>
      <c r="AZ29" s="264"/>
      <c r="BA29" s="264"/>
      <c r="BB29" s="264"/>
      <c r="BC29" s="264"/>
      <c r="BD29" s="264"/>
      <c r="BE29" s="264"/>
      <c r="BF29" s="264"/>
      <c r="BG29" s="265"/>
      <c r="BH29" s="260"/>
      <c r="BI29" s="261"/>
      <c r="BJ29" s="261"/>
      <c r="BK29" s="261"/>
      <c r="BL29" s="261"/>
      <c r="BM29" s="261"/>
      <c r="BN29" s="261"/>
      <c r="BO29" s="261"/>
      <c r="BP29" s="261"/>
      <c r="BQ29" s="261"/>
      <c r="BR29" s="262"/>
    </row>
    <row r="30" spans="3:70" ht="13.5" customHeight="1">
      <c r="C30" s="194" t="s">
        <v>152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6"/>
      <c r="AU30" s="176">
        <v>2112</v>
      </c>
      <c r="AV30" s="177"/>
      <c r="AW30" s="177"/>
      <c r="AX30" s="178"/>
      <c r="AY30" s="266"/>
      <c r="AZ30" s="267"/>
      <c r="BA30" s="267"/>
      <c r="BB30" s="267"/>
      <c r="BC30" s="267"/>
      <c r="BD30" s="267"/>
      <c r="BE30" s="267"/>
      <c r="BF30" s="267"/>
      <c r="BG30" s="268"/>
      <c r="BH30" s="197"/>
      <c r="BI30" s="198"/>
      <c r="BJ30" s="198"/>
      <c r="BK30" s="198"/>
      <c r="BL30" s="198"/>
      <c r="BM30" s="198"/>
      <c r="BN30" s="198"/>
      <c r="BO30" s="198"/>
      <c r="BP30" s="198"/>
      <c r="BQ30" s="198"/>
      <c r="BR30" s="199"/>
    </row>
    <row r="31" spans="3:70" ht="13.5" customHeight="1">
      <c r="C31" s="200" t="s">
        <v>153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186">
        <v>2120</v>
      </c>
      <c r="AV31" s="186"/>
      <c r="AW31" s="186"/>
      <c r="AX31" s="186"/>
      <c r="AY31" s="186">
        <v>4</v>
      </c>
      <c r="AZ31" s="186"/>
      <c r="BA31" s="186"/>
      <c r="BB31" s="186"/>
      <c r="BC31" s="186"/>
      <c r="BD31" s="186"/>
      <c r="BE31" s="186"/>
      <c r="BF31" s="186"/>
      <c r="BG31" s="186"/>
      <c r="BH31" s="187">
        <v>3</v>
      </c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</row>
    <row r="32" spans="3:70" ht="26.25" customHeight="1">
      <c r="C32" s="194" t="s">
        <v>154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6"/>
      <c r="AU32" s="176">
        <v>2121</v>
      </c>
      <c r="AV32" s="177"/>
      <c r="AW32" s="177"/>
      <c r="AX32" s="178"/>
      <c r="AY32" s="176"/>
      <c r="AZ32" s="177"/>
      <c r="BA32" s="177"/>
      <c r="BB32" s="177"/>
      <c r="BC32" s="177"/>
      <c r="BD32" s="177"/>
      <c r="BE32" s="177"/>
      <c r="BF32" s="177"/>
      <c r="BG32" s="178"/>
      <c r="BH32" s="213"/>
      <c r="BI32" s="214"/>
      <c r="BJ32" s="214"/>
      <c r="BK32" s="214"/>
      <c r="BL32" s="214"/>
      <c r="BM32" s="214"/>
      <c r="BN32" s="214"/>
      <c r="BO32" s="214"/>
      <c r="BP32" s="214"/>
      <c r="BQ32" s="214"/>
      <c r="BR32" s="215"/>
    </row>
    <row r="33" spans="3:70" ht="26.25" customHeight="1">
      <c r="C33" s="194" t="s">
        <v>155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6"/>
      <c r="AU33" s="176">
        <v>2122</v>
      </c>
      <c r="AV33" s="177"/>
      <c r="AW33" s="177"/>
      <c r="AX33" s="178"/>
      <c r="AY33" s="176"/>
      <c r="AZ33" s="177"/>
      <c r="BA33" s="177"/>
      <c r="BB33" s="177"/>
      <c r="BC33" s="177"/>
      <c r="BD33" s="177"/>
      <c r="BE33" s="177"/>
      <c r="BF33" s="177"/>
      <c r="BG33" s="178"/>
      <c r="BH33" s="213"/>
      <c r="BI33" s="214"/>
      <c r="BJ33" s="214"/>
      <c r="BK33" s="214"/>
      <c r="BL33" s="214"/>
      <c r="BM33" s="214"/>
      <c r="BN33" s="214"/>
      <c r="BO33" s="214"/>
      <c r="BP33" s="214"/>
      <c r="BQ33" s="214"/>
      <c r="BR33" s="215"/>
    </row>
    <row r="34" spans="3:70" ht="12.75">
      <c r="C34" s="194" t="s">
        <v>156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6"/>
      <c r="AU34" s="176">
        <v>2123</v>
      </c>
      <c r="AV34" s="177"/>
      <c r="AW34" s="177"/>
      <c r="AX34" s="178"/>
      <c r="AY34" s="176"/>
      <c r="AZ34" s="177"/>
      <c r="BA34" s="177"/>
      <c r="BB34" s="177"/>
      <c r="BC34" s="177"/>
      <c r="BD34" s="177"/>
      <c r="BE34" s="177"/>
      <c r="BF34" s="177"/>
      <c r="BG34" s="178"/>
      <c r="BH34" s="213"/>
      <c r="BI34" s="214"/>
      <c r="BJ34" s="214"/>
      <c r="BK34" s="214"/>
      <c r="BL34" s="214"/>
      <c r="BM34" s="214"/>
      <c r="BN34" s="214"/>
      <c r="BO34" s="214"/>
      <c r="BP34" s="214"/>
      <c r="BQ34" s="214"/>
      <c r="BR34" s="215"/>
    </row>
    <row r="35" spans="3:70" ht="13.5" customHeight="1">
      <c r="C35" s="200" t="s">
        <v>157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186">
        <v>2130</v>
      </c>
      <c r="AV35" s="186"/>
      <c r="AW35" s="186"/>
      <c r="AX35" s="186"/>
      <c r="AY35" s="123" t="s">
        <v>143</v>
      </c>
      <c r="AZ35" s="177"/>
      <c r="BA35" s="177"/>
      <c r="BB35" s="177"/>
      <c r="BC35" s="177"/>
      <c r="BD35" s="177"/>
      <c r="BE35" s="177"/>
      <c r="BF35" s="177"/>
      <c r="BG35" s="124" t="s">
        <v>144</v>
      </c>
      <c r="BH35" s="127" t="s">
        <v>143</v>
      </c>
      <c r="BI35" s="174"/>
      <c r="BJ35" s="174"/>
      <c r="BK35" s="174"/>
      <c r="BL35" s="174"/>
      <c r="BM35" s="174"/>
      <c r="BN35" s="174"/>
      <c r="BO35" s="174"/>
      <c r="BP35" s="174"/>
      <c r="BQ35" s="174"/>
      <c r="BR35" s="128" t="s">
        <v>144</v>
      </c>
    </row>
    <row r="36" spans="3:70" ht="13.5" customHeight="1">
      <c r="C36" s="200" t="s">
        <v>6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186">
        <v>2150</v>
      </c>
      <c r="AV36" s="186"/>
      <c r="AW36" s="186"/>
      <c r="AX36" s="186"/>
      <c r="AY36" s="123" t="s">
        <v>143</v>
      </c>
      <c r="AZ36" s="177"/>
      <c r="BA36" s="177"/>
      <c r="BB36" s="177"/>
      <c r="BC36" s="177"/>
      <c r="BD36" s="177"/>
      <c r="BE36" s="177"/>
      <c r="BF36" s="177"/>
      <c r="BG36" s="124" t="s">
        <v>144</v>
      </c>
      <c r="BH36" s="127" t="s">
        <v>143</v>
      </c>
      <c r="BI36" s="174"/>
      <c r="BJ36" s="174"/>
      <c r="BK36" s="174"/>
      <c r="BL36" s="174"/>
      <c r="BM36" s="174"/>
      <c r="BN36" s="174"/>
      <c r="BO36" s="174"/>
      <c r="BP36" s="174"/>
      <c r="BQ36" s="174"/>
      <c r="BR36" s="128" t="s">
        <v>144</v>
      </c>
    </row>
    <row r="37" spans="3:70" ht="13.5" customHeight="1">
      <c r="C37" s="208" t="s">
        <v>7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186">
        <v>2180</v>
      </c>
      <c r="AV37" s="186"/>
      <c r="AW37" s="186"/>
      <c r="AX37" s="186"/>
      <c r="AY37" s="123" t="s">
        <v>143</v>
      </c>
      <c r="AZ37" s="177">
        <v>4</v>
      </c>
      <c r="BA37" s="177"/>
      <c r="BB37" s="177"/>
      <c r="BC37" s="177"/>
      <c r="BD37" s="177"/>
      <c r="BE37" s="177"/>
      <c r="BF37" s="177"/>
      <c r="BG37" s="124" t="s">
        <v>144</v>
      </c>
      <c r="BH37" s="127" t="s">
        <v>143</v>
      </c>
      <c r="BI37" s="174">
        <v>3</v>
      </c>
      <c r="BJ37" s="174"/>
      <c r="BK37" s="174"/>
      <c r="BL37" s="174"/>
      <c r="BM37" s="174"/>
      <c r="BN37" s="174"/>
      <c r="BO37" s="174"/>
      <c r="BP37" s="174"/>
      <c r="BQ37" s="174"/>
      <c r="BR37" s="128" t="s">
        <v>144</v>
      </c>
    </row>
    <row r="38" spans="3:70" ht="27" customHeight="1">
      <c r="C38" s="194" t="s">
        <v>158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6"/>
      <c r="AU38" s="176">
        <v>2181</v>
      </c>
      <c r="AV38" s="177"/>
      <c r="AW38" s="177"/>
      <c r="AX38" s="178"/>
      <c r="AY38" s="176"/>
      <c r="AZ38" s="177"/>
      <c r="BA38" s="177"/>
      <c r="BB38" s="177"/>
      <c r="BC38" s="177"/>
      <c r="BD38" s="177"/>
      <c r="BE38" s="177"/>
      <c r="BF38" s="177"/>
      <c r="BG38" s="178"/>
      <c r="BH38" s="173"/>
      <c r="BI38" s="174"/>
      <c r="BJ38" s="174"/>
      <c r="BK38" s="174"/>
      <c r="BL38" s="174"/>
      <c r="BM38" s="174"/>
      <c r="BN38" s="174"/>
      <c r="BO38" s="174"/>
      <c r="BP38" s="174"/>
      <c r="BQ38" s="174"/>
      <c r="BR38" s="175"/>
    </row>
    <row r="39" spans="3:70" ht="26.25" customHeight="1">
      <c r="C39" s="194" t="s">
        <v>159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6"/>
      <c r="AU39" s="176">
        <v>2182</v>
      </c>
      <c r="AV39" s="177"/>
      <c r="AW39" s="177"/>
      <c r="AX39" s="178"/>
      <c r="AY39" s="176"/>
      <c r="AZ39" s="177"/>
      <c r="BA39" s="177"/>
      <c r="BB39" s="177"/>
      <c r="BC39" s="177"/>
      <c r="BD39" s="177"/>
      <c r="BE39" s="177"/>
      <c r="BF39" s="177"/>
      <c r="BG39" s="178"/>
      <c r="BH39" s="173"/>
      <c r="BI39" s="174"/>
      <c r="BJ39" s="174"/>
      <c r="BK39" s="174"/>
      <c r="BL39" s="174"/>
      <c r="BM39" s="174"/>
      <c r="BN39" s="174"/>
      <c r="BO39" s="174"/>
      <c r="BP39" s="174"/>
      <c r="BQ39" s="174"/>
      <c r="BR39" s="175"/>
    </row>
    <row r="40" spans="3:70" ht="13.5" customHeight="1">
      <c r="C40" s="205" t="s">
        <v>160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46"/>
      <c r="AU40" s="179">
        <v>2190</v>
      </c>
      <c r="AV40" s="180"/>
      <c r="AW40" s="180"/>
      <c r="AX40" s="181"/>
      <c r="AY40" s="247">
        <f>IF((AY24-AZ26+AY31+AZ27+AZ28-AZ35-AZ36-AZ37)&gt;0,AY24-AZ26+AY31+AZ27+AZ28-AZ35-AZ36-AZ37,0)</f>
        <v>0</v>
      </c>
      <c r="AZ40" s="210"/>
      <c r="BA40" s="210"/>
      <c r="BB40" s="210"/>
      <c r="BC40" s="210"/>
      <c r="BD40" s="210"/>
      <c r="BE40" s="210"/>
      <c r="BF40" s="210"/>
      <c r="BG40" s="248"/>
      <c r="BH40" s="188">
        <f>IF((BH24+BH31+BI27+BI28-BI35-BI36-BI37)&gt;0,BH24+BH31+BI27+BI28-BI35-BI36-BI37,0)</f>
        <v>0</v>
      </c>
      <c r="BI40" s="189"/>
      <c r="BJ40" s="189"/>
      <c r="BK40" s="189"/>
      <c r="BL40" s="189"/>
      <c r="BM40" s="189"/>
      <c r="BN40" s="189"/>
      <c r="BO40" s="189"/>
      <c r="BP40" s="189"/>
      <c r="BQ40" s="189"/>
      <c r="BR40" s="190"/>
    </row>
    <row r="41" spans="3:70" ht="13.5" customHeight="1">
      <c r="C41" s="201" t="s">
        <v>147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78"/>
      <c r="AU41" s="182"/>
      <c r="AV41" s="183"/>
      <c r="AW41" s="183"/>
      <c r="AX41" s="184"/>
      <c r="AY41" s="249"/>
      <c r="AZ41" s="250"/>
      <c r="BA41" s="250"/>
      <c r="BB41" s="250"/>
      <c r="BC41" s="250"/>
      <c r="BD41" s="250"/>
      <c r="BE41" s="250"/>
      <c r="BF41" s="250"/>
      <c r="BG41" s="251"/>
      <c r="BH41" s="191"/>
      <c r="BI41" s="192"/>
      <c r="BJ41" s="192"/>
      <c r="BK41" s="192"/>
      <c r="BL41" s="192"/>
      <c r="BM41" s="192"/>
      <c r="BN41" s="192"/>
      <c r="BO41" s="192"/>
      <c r="BP41" s="192"/>
      <c r="BQ41" s="192"/>
      <c r="BR41" s="193"/>
    </row>
    <row r="42" spans="3:70" ht="13.5" customHeight="1">
      <c r="C42" s="203" t="s">
        <v>148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186">
        <v>2195</v>
      </c>
      <c r="AV42" s="186"/>
      <c r="AW42" s="186"/>
      <c r="AX42" s="186"/>
      <c r="AY42" s="140" t="s">
        <v>143</v>
      </c>
      <c r="AZ42" s="185">
        <f>IF((AY24-AZ26+AY31+AZ27+AZ28-AZ35-AZ36-AZ37)&lt;0,-AY24+AZ26-AY31-AZ27-AZ28+AZ35+AZ36+AZ37,0)</f>
        <v>0</v>
      </c>
      <c r="BA42" s="185"/>
      <c r="BB42" s="185"/>
      <c r="BC42" s="185"/>
      <c r="BD42" s="185"/>
      <c r="BE42" s="185"/>
      <c r="BF42" s="185"/>
      <c r="BG42" s="141" t="s">
        <v>144</v>
      </c>
      <c r="BH42" s="125" t="s">
        <v>143</v>
      </c>
      <c r="BI42" s="224">
        <f>IF((BH24-BI26+BH31+BI27+BI28-BI35-BI36-BI37)&lt;0,-BH24+BI26-BH31-BI27-BI28+BI35+BI36+BI37,0)</f>
        <v>0</v>
      </c>
      <c r="BJ42" s="224"/>
      <c r="BK42" s="224"/>
      <c r="BL42" s="224"/>
      <c r="BM42" s="224"/>
      <c r="BN42" s="224"/>
      <c r="BO42" s="224"/>
      <c r="BP42" s="224"/>
      <c r="BQ42" s="224"/>
      <c r="BR42" s="126" t="s">
        <v>144</v>
      </c>
    </row>
    <row r="43" spans="3:70" ht="13.5" customHeight="1">
      <c r="C43" s="200" t="s">
        <v>161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186">
        <v>2200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</row>
    <row r="44" spans="3:70" ht="13.5" customHeight="1">
      <c r="C44" s="200" t="s">
        <v>162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186">
        <v>2220</v>
      </c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</row>
    <row r="45" spans="3:70" ht="13.5" customHeight="1">
      <c r="C45" s="200" t="s">
        <v>8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186">
        <v>2240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</row>
    <row r="46" spans="3:82" ht="13.5" customHeight="1">
      <c r="C46" s="194" t="s">
        <v>163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6"/>
      <c r="AU46" s="176">
        <v>2241</v>
      </c>
      <c r="AV46" s="177"/>
      <c r="AW46" s="177"/>
      <c r="AX46" s="178"/>
      <c r="AY46" s="176"/>
      <c r="AZ46" s="177"/>
      <c r="BA46" s="177"/>
      <c r="BB46" s="177"/>
      <c r="BC46" s="177"/>
      <c r="BD46" s="177"/>
      <c r="BE46" s="177"/>
      <c r="BF46" s="177"/>
      <c r="BG46" s="178"/>
      <c r="BH46" s="213"/>
      <c r="BI46" s="214"/>
      <c r="BJ46" s="214"/>
      <c r="BK46" s="214"/>
      <c r="BL46" s="214"/>
      <c r="BM46" s="214"/>
      <c r="BN46" s="214"/>
      <c r="BO46" s="214"/>
      <c r="BP46" s="214"/>
      <c r="BQ46" s="214"/>
      <c r="BR46" s="215"/>
      <c r="CA46" s="145"/>
      <c r="CB46" s="145"/>
      <c r="CC46" s="145"/>
      <c r="CD46" s="145"/>
    </row>
    <row r="47" spans="3:70" ht="13.5" customHeight="1">
      <c r="C47" s="200" t="s">
        <v>164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186">
        <v>2250</v>
      </c>
      <c r="AV47" s="186"/>
      <c r="AW47" s="186"/>
      <c r="AX47" s="186"/>
      <c r="AY47" s="123" t="s">
        <v>143</v>
      </c>
      <c r="AZ47" s="177"/>
      <c r="BA47" s="177"/>
      <c r="BB47" s="177"/>
      <c r="BC47" s="177"/>
      <c r="BD47" s="177"/>
      <c r="BE47" s="177"/>
      <c r="BF47" s="177"/>
      <c r="BG47" s="124" t="s">
        <v>144</v>
      </c>
      <c r="BH47" s="127" t="s">
        <v>143</v>
      </c>
      <c r="BI47" s="174"/>
      <c r="BJ47" s="174"/>
      <c r="BK47" s="174"/>
      <c r="BL47" s="174"/>
      <c r="BM47" s="174"/>
      <c r="BN47" s="174"/>
      <c r="BO47" s="174"/>
      <c r="BP47" s="174"/>
      <c r="BQ47" s="174"/>
      <c r="BR47" s="128" t="s">
        <v>144</v>
      </c>
    </row>
    <row r="48" spans="3:70" ht="13.5" customHeight="1">
      <c r="C48" s="200" t="s">
        <v>165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186">
        <v>2255</v>
      </c>
      <c r="AV48" s="186"/>
      <c r="AW48" s="186"/>
      <c r="AX48" s="186"/>
      <c r="AY48" s="123" t="s">
        <v>143</v>
      </c>
      <c r="AZ48" s="177"/>
      <c r="BA48" s="177"/>
      <c r="BB48" s="177"/>
      <c r="BC48" s="177"/>
      <c r="BD48" s="177"/>
      <c r="BE48" s="177"/>
      <c r="BF48" s="177"/>
      <c r="BG48" s="124" t="s">
        <v>144</v>
      </c>
      <c r="BH48" s="127" t="s">
        <v>143</v>
      </c>
      <c r="BI48" s="174"/>
      <c r="BJ48" s="174"/>
      <c r="BK48" s="174"/>
      <c r="BL48" s="174"/>
      <c r="BM48" s="174"/>
      <c r="BN48" s="174"/>
      <c r="BO48" s="174"/>
      <c r="BP48" s="174"/>
      <c r="BQ48" s="174"/>
      <c r="BR48" s="128" t="s">
        <v>144</v>
      </c>
    </row>
    <row r="49" spans="3:70" ht="13.5" customHeight="1">
      <c r="C49" s="208" t="s">
        <v>166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186">
        <v>2270</v>
      </c>
      <c r="AV49" s="186"/>
      <c r="AW49" s="186"/>
      <c r="AX49" s="186"/>
      <c r="AY49" s="123" t="s">
        <v>143</v>
      </c>
      <c r="AZ49" s="177"/>
      <c r="BA49" s="177"/>
      <c r="BB49" s="177"/>
      <c r="BC49" s="177"/>
      <c r="BD49" s="177"/>
      <c r="BE49" s="177"/>
      <c r="BF49" s="177"/>
      <c r="BG49" s="124" t="s">
        <v>144</v>
      </c>
      <c r="BH49" s="127" t="s">
        <v>143</v>
      </c>
      <c r="BI49" s="174"/>
      <c r="BJ49" s="174"/>
      <c r="BK49" s="174"/>
      <c r="BL49" s="174"/>
      <c r="BM49" s="174"/>
      <c r="BN49" s="174"/>
      <c r="BO49" s="174"/>
      <c r="BP49" s="174"/>
      <c r="BQ49" s="174"/>
      <c r="BR49" s="128" t="s">
        <v>144</v>
      </c>
    </row>
    <row r="50" spans="1:82" s="145" customFormat="1" ht="13.5" customHeight="1">
      <c r="A50" s="142"/>
      <c r="B50" s="142"/>
      <c r="C50" s="256" t="s">
        <v>167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8"/>
      <c r="AU50" s="253">
        <v>2275</v>
      </c>
      <c r="AV50" s="254"/>
      <c r="AW50" s="254"/>
      <c r="AX50" s="255"/>
      <c r="AY50" s="143"/>
      <c r="AZ50" s="259"/>
      <c r="BA50" s="259"/>
      <c r="BB50" s="259"/>
      <c r="BC50" s="259"/>
      <c r="BD50" s="259"/>
      <c r="BE50" s="259"/>
      <c r="BF50" s="259"/>
      <c r="BG50" s="144"/>
      <c r="BH50" s="143"/>
      <c r="BI50" s="259"/>
      <c r="BJ50" s="259"/>
      <c r="BK50" s="259"/>
      <c r="BL50" s="259"/>
      <c r="BM50" s="259"/>
      <c r="BN50" s="259"/>
      <c r="BO50" s="259"/>
      <c r="BP50" s="259"/>
      <c r="BQ50" s="259"/>
      <c r="BR50" s="144"/>
      <c r="BS50" s="142"/>
      <c r="CA50" s="118"/>
      <c r="CB50" s="118"/>
      <c r="CC50" s="118"/>
      <c r="CD50" s="118"/>
    </row>
    <row r="51" spans="3:70" ht="13.5" customHeight="1">
      <c r="C51" s="205" t="s">
        <v>100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46"/>
      <c r="AU51" s="179">
        <v>2290</v>
      </c>
      <c r="AV51" s="180"/>
      <c r="AW51" s="180"/>
      <c r="AX51" s="181"/>
      <c r="AY51" s="247">
        <f>IF((AY40-AZ42+AY43+AY44+AY45-AZ47-AZ48-AZ49+AZ50)&gt;0,AY40-AZ42+AY43+AY44+AY45-AZ47-AZ48-AZ49+AZ50,0)</f>
        <v>0</v>
      </c>
      <c r="AZ51" s="210"/>
      <c r="BA51" s="210"/>
      <c r="BB51" s="210"/>
      <c r="BC51" s="210"/>
      <c r="BD51" s="210"/>
      <c r="BE51" s="210"/>
      <c r="BF51" s="210"/>
      <c r="BG51" s="248"/>
      <c r="BH51" s="188">
        <f>IF((BH40-BI42+BH43+BH44+BH45-BI47-BI48-BI49+BI50)&gt;0,BH40-BI42+BH43+BH44+BH45-BI47-BI48-BI49+BI50,0)</f>
        <v>0</v>
      </c>
      <c r="BI51" s="189"/>
      <c r="BJ51" s="189"/>
      <c r="BK51" s="189"/>
      <c r="BL51" s="189"/>
      <c r="BM51" s="189"/>
      <c r="BN51" s="189"/>
      <c r="BO51" s="189"/>
      <c r="BP51" s="189"/>
      <c r="BQ51" s="189"/>
      <c r="BR51" s="190"/>
    </row>
    <row r="52" spans="3:70" ht="13.5" customHeight="1">
      <c r="C52" s="201" t="s">
        <v>147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78"/>
      <c r="AU52" s="182"/>
      <c r="AV52" s="183"/>
      <c r="AW52" s="183"/>
      <c r="AX52" s="184"/>
      <c r="AY52" s="249"/>
      <c r="AZ52" s="250"/>
      <c r="BA52" s="250"/>
      <c r="BB52" s="250"/>
      <c r="BC52" s="250"/>
      <c r="BD52" s="250"/>
      <c r="BE52" s="250"/>
      <c r="BF52" s="250"/>
      <c r="BG52" s="251"/>
      <c r="BH52" s="191"/>
      <c r="BI52" s="192"/>
      <c r="BJ52" s="192"/>
      <c r="BK52" s="192"/>
      <c r="BL52" s="192"/>
      <c r="BM52" s="192"/>
      <c r="BN52" s="192"/>
      <c r="BO52" s="192"/>
      <c r="BP52" s="192"/>
      <c r="BQ52" s="192"/>
      <c r="BR52" s="193"/>
    </row>
    <row r="53" spans="3:70" ht="13.5" customHeight="1">
      <c r="C53" s="203" t="s">
        <v>148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186">
        <v>2295</v>
      </c>
      <c r="AV53" s="186"/>
      <c r="AW53" s="186"/>
      <c r="AX53" s="186"/>
      <c r="AY53" s="130" t="s">
        <v>143</v>
      </c>
      <c r="AZ53" s="210">
        <f>IF((AY40-AZ42+AY43+AY44+AY45-AZ47-AZ48-AZ49+AZ50)&lt;0,-AY40+AZ42-AY43-AY44-AY45+AZ47+AZ48+AZ49-AZ50,0)</f>
        <v>0</v>
      </c>
      <c r="BA53" s="210"/>
      <c r="BB53" s="210"/>
      <c r="BC53" s="210"/>
      <c r="BD53" s="210"/>
      <c r="BE53" s="210"/>
      <c r="BF53" s="210"/>
      <c r="BG53" s="131" t="s">
        <v>144</v>
      </c>
      <c r="BH53" s="125" t="s">
        <v>143</v>
      </c>
      <c r="BI53" s="224">
        <f>IF((BH40-BI42+BH43+BH44+BH45-BI47-BI48-BI49+BI50)&lt;0,-BH40+BI42-BH43-BH44-BH45+BI47+BI48+BI49-BI50,0)</f>
        <v>0</v>
      </c>
      <c r="BJ53" s="224"/>
      <c r="BK53" s="224"/>
      <c r="BL53" s="224"/>
      <c r="BM53" s="224"/>
      <c r="BN53" s="224"/>
      <c r="BO53" s="224"/>
      <c r="BP53" s="224"/>
      <c r="BQ53" s="224"/>
      <c r="BR53" s="126" t="s">
        <v>144</v>
      </c>
    </row>
    <row r="54" spans="3:70" ht="13.5" customHeight="1">
      <c r="C54" s="200" t="s">
        <v>101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186">
        <v>2300</v>
      </c>
      <c r="AV54" s="186"/>
      <c r="AW54" s="186"/>
      <c r="AX54" s="176"/>
      <c r="AY54" s="129"/>
      <c r="AZ54" s="214"/>
      <c r="BA54" s="214"/>
      <c r="BB54" s="214"/>
      <c r="BC54" s="214"/>
      <c r="BD54" s="214"/>
      <c r="BE54" s="214"/>
      <c r="BF54" s="214"/>
      <c r="BG54" s="128"/>
      <c r="BH54" s="129"/>
      <c r="BI54" s="214"/>
      <c r="BJ54" s="214"/>
      <c r="BK54" s="214"/>
      <c r="BL54" s="214"/>
      <c r="BM54" s="214"/>
      <c r="BN54" s="214"/>
      <c r="BO54" s="214"/>
      <c r="BP54" s="214"/>
      <c r="BQ54" s="214"/>
      <c r="BR54" s="122"/>
    </row>
    <row r="55" spans="3:70" ht="13.5" customHeight="1">
      <c r="C55" s="252" t="s">
        <v>168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86">
        <v>2305</v>
      </c>
      <c r="AV55" s="186"/>
      <c r="AW55" s="186"/>
      <c r="AX55" s="186"/>
      <c r="AY55" s="146"/>
      <c r="AZ55" s="214"/>
      <c r="BA55" s="214"/>
      <c r="BB55" s="214"/>
      <c r="BC55" s="214"/>
      <c r="BD55" s="214"/>
      <c r="BE55" s="214"/>
      <c r="BF55" s="214"/>
      <c r="BG55" s="146"/>
      <c r="BH55" s="129"/>
      <c r="BI55" s="214"/>
      <c r="BJ55" s="214"/>
      <c r="BK55" s="214"/>
      <c r="BL55" s="214"/>
      <c r="BM55" s="214"/>
      <c r="BN55" s="214"/>
      <c r="BO55" s="214"/>
      <c r="BP55" s="214"/>
      <c r="BQ55" s="214"/>
      <c r="BR55" s="122"/>
    </row>
    <row r="56" spans="3:70" ht="13.5" customHeight="1">
      <c r="C56" s="205" t="s">
        <v>169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46"/>
      <c r="AU56" s="179">
        <v>2350</v>
      </c>
      <c r="AV56" s="180"/>
      <c r="AW56" s="180"/>
      <c r="AX56" s="181"/>
      <c r="AY56" s="247">
        <f>IF((AY51-AZ53+AZ54+AZ55)&gt;0,AY51-AZ53+AZ54+AZ55,0)</f>
        <v>0</v>
      </c>
      <c r="AZ56" s="210"/>
      <c r="BA56" s="210"/>
      <c r="BB56" s="210"/>
      <c r="BC56" s="210"/>
      <c r="BD56" s="210"/>
      <c r="BE56" s="210"/>
      <c r="BF56" s="210"/>
      <c r="BG56" s="248"/>
      <c r="BH56" s="188">
        <f>IF((BH51-BI53+BI54+BI55)&gt;0,BH51-BI53+BI54+BI55,0)</f>
        <v>0</v>
      </c>
      <c r="BI56" s="189"/>
      <c r="BJ56" s="189"/>
      <c r="BK56" s="189"/>
      <c r="BL56" s="189"/>
      <c r="BM56" s="189"/>
      <c r="BN56" s="189"/>
      <c r="BO56" s="189"/>
      <c r="BP56" s="189"/>
      <c r="BQ56" s="189"/>
      <c r="BR56" s="190"/>
    </row>
    <row r="57" spans="3:70" ht="13.5" customHeight="1">
      <c r="C57" s="201" t="s">
        <v>147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78"/>
      <c r="AU57" s="182"/>
      <c r="AV57" s="183"/>
      <c r="AW57" s="183"/>
      <c r="AX57" s="184"/>
      <c r="AY57" s="249"/>
      <c r="AZ57" s="250"/>
      <c r="BA57" s="250"/>
      <c r="BB57" s="250"/>
      <c r="BC57" s="250"/>
      <c r="BD57" s="250"/>
      <c r="BE57" s="250"/>
      <c r="BF57" s="250"/>
      <c r="BG57" s="251"/>
      <c r="BH57" s="191"/>
      <c r="BI57" s="192"/>
      <c r="BJ57" s="192"/>
      <c r="BK57" s="192"/>
      <c r="BL57" s="192"/>
      <c r="BM57" s="192"/>
      <c r="BN57" s="192"/>
      <c r="BO57" s="192"/>
      <c r="BP57" s="192"/>
      <c r="BQ57" s="192"/>
      <c r="BR57" s="193"/>
    </row>
    <row r="58" spans="3:70" ht="13.5" customHeight="1"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186">
        <v>2355</v>
      </c>
      <c r="AV58" s="186"/>
      <c r="AW58" s="186"/>
      <c r="AX58" s="186"/>
      <c r="AY58" s="140" t="s">
        <v>143</v>
      </c>
      <c r="AZ58" s="185">
        <f>IF((AY51-AZ53+AZ54+AZ55)&lt;0,ABS(AY51-AZ53+AZ54+AZ55),0)</f>
        <v>0</v>
      </c>
      <c r="BA58" s="185"/>
      <c r="BB58" s="185"/>
      <c r="BC58" s="185"/>
      <c r="BD58" s="185"/>
      <c r="BE58" s="185"/>
      <c r="BF58" s="185"/>
      <c r="BG58" s="141" t="s">
        <v>144</v>
      </c>
      <c r="BH58" s="125" t="s">
        <v>143</v>
      </c>
      <c r="BI58" s="224">
        <f>IF((BH51-BI53+BI54+BI55)&lt;0,ABS(BH51-BI53+BI54+BI55),0)</f>
        <v>0</v>
      </c>
      <c r="BJ58" s="224"/>
      <c r="BK58" s="224"/>
      <c r="BL58" s="224"/>
      <c r="BM58" s="224"/>
      <c r="BN58" s="224"/>
      <c r="BO58" s="224"/>
      <c r="BP58" s="224"/>
      <c r="BQ58" s="224"/>
      <c r="BR58" s="126" t="s">
        <v>144</v>
      </c>
    </row>
    <row r="60" spans="3:70" ht="12.75">
      <c r="C60" s="217" t="s">
        <v>170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</row>
    <row r="62" spans="3:70" ht="51" customHeight="1">
      <c r="C62" s="218" t="s">
        <v>133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 t="s">
        <v>2</v>
      </c>
      <c r="AV62" s="218"/>
      <c r="AW62" s="218"/>
      <c r="AX62" s="218"/>
      <c r="AY62" s="218" t="s">
        <v>134</v>
      </c>
      <c r="AZ62" s="218"/>
      <c r="BA62" s="218"/>
      <c r="BB62" s="218"/>
      <c r="BC62" s="218"/>
      <c r="BD62" s="218"/>
      <c r="BE62" s="218"/>
      <c r="BF62" s="218"/>
      <c r="BG62" s="218"/>
      <c r="BH62" s="218" t="s">
        <v>135</v>
      </c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</row>
    <row r="63" spans="3:70" ht="13.5" customHeight="1">
      <c r="C63" s="218">
        <v>1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>
        <v>2</v>
      </c>
      <c r="AV63" s="218"/>
      <c r="AW63" s="218"/>
      <c r="AX63" s="218"/>
      <c r="AY63" s="218">
        <v>3</v>
      </c>
      <c r="AZ63" s="218"/>
      <c r="BA63" s="218"/>
      <c r="BB63" s="218"/>
      <c r="BC63" s="218"/>
      <c r="BD63" s="218"/>
      <c r="BE63" s="218"/>
      <c r="BF63" s="218"/>
      <c r="BG63" s="218"/>
      <c r="BH63" s="218">
        <v>4</v>
      </c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</row>
    <row r="64" spans="3:70" ht="13.5" customHeight="1">
      <c r="C64" s="200" t="s">
        <v>104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186">
        <v>2400</v>
      </c>
      <c r="AV64" s="186"/>
      <c r="AW64" s="186"/>
      <c r="AX64" s="186"/>
      <c r="AY64" s="147"/>
      <c r="AZ64" s="177"/>
      <c r="BA64" s="177"/>
      <c r="BB64" s="177"/>
      <c r="BC64" s="177"/>
      <c r="BD64" s="177"/>
      <c r="BE64" s="177"/>
      <c r="BF64" s="177"/>
      <c r="BG64" s="124"/>
      <c r="BH64" s="123"/>
      <c r="BI64" s="177"/>
      <c r="BJ64" s="177"/>
      <c r="BK64" s="177"/>
      <c r="BL64" s="177"/>
      <c r="BM64" s="177"/>
      <c r="BN64" s="177"/>
      <c r="BO64" s="177"/>
      <c r="BP64" s="177"/>
      <c r="BQ64" s="177"/>
      <c r="BR64" s="148"/>
    </row>
    <row r="65" spans="3:70" ht="13.5" customHeight="1">
      <c r="C65" s="200" t="s">
        <v>105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186">
        <v>2405</v>
      </c>
      <c r="AV65" s="186"/>
      <c r="AW65" s="186"/>
      <c r="AX65" s="186"/>
      <c r="AY65" s="147"/>
      <c r="AZ65" s="177"/>
      <c r="BA65" s="177"/>
      <c r="BB65" s="177"/>
      <c r="BC65" s="177"/>
      <c r="BD65" s="177"/>
      <c r="BE65" s="177"/>
      <c r="BF65" s="177"/>
      <c r="BG65" s="124"/>
      <c r="BH65" s="123"/>
      <c r="BI65" s="177"/>
      <c r="BJ65" s="177"/>
      <c r="BK65" s="177"/>
      <c r="BL65" s="177"/>
      <c r="BM65" s="177"/>
      <c r="BN65" s="177"/>
      <c r="BO65" s="177"/>
      <c r="BP65" s="177"/>
      <c r="BQ65" s="177"/>
      <c r="BR65" s="148"/>
    </row>
    <row r="66" spans="3:70" ht="13.5" customHeight="1">
      <c r="C66" s="200" t="s">
        <v>106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186">
        <v>2410</v>
      </c>
      <c r="AV66" s="186"/>
      <c r="AW66" s="186"/>
      <c r="AX66" s="186"/>
      <c r="AY66" s="147"/>
      <c r="AZ66" s="177"/>
      <c r="BA66" s="177"/>
      <c r="BB66" s="177"/>
      <c r="BC66" s="177"/>
      <c r="BD66" s="177"/>
      <c r="BE66" s="177"/>
      <c r="BF66" s="177"/>
      <c r="BG66" s="124"/>
      <c r="BH66" s="123"/>
      <c r="BI66" s="177"/>
      <c r="BJ66" s="177"/>
      <c r="BK66" s="177"/>
      <c r="BL66" s="177"/>
      <c r="BM66" s="177"/>
      <c r="BN66" s="177"/>
      <c r="BO66" s="177"/>
      <c r="BP66" s="177"/>
      <c r="BQ66" s="177"/>
      <c r="BR66" s="148"/>
    </row>
    <row r="67" spans="3:70" ht="13.5" customHeight="1">
      <c r="C67" s="200" t="s">
        <v>107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186">
        <v>2415</v>
      </c>
      <c r="AV67" s="186"/>
      <c r="AW67" s="186"/>
      <c r="AX67" s="186"/>
      <c r="AY67" s="147"/>
      <c r="AZ67" s="177"/>
      <c r="BA67" s="177"/>
      <c r="BB67" s="177"/>
      <c r="BC67" s="177"/>
      <c r="BD67" s="177"/>
      <c r="BE67" s="177"/>
      <c r="BF67" s="177"/>
      <c r="BG67" s="124"/>
      <c r="BH67" s="123"/>
      <c r="BI67" s="177"/>
      <c r="BJ67" s="177"/>
      <c r="BK67" s="177"/>
      <c r="BL67" s="177"/>
      <c r="BM67" s="177"/>
      <c r="BN67" s="177"/>
      <c r="BO67" s="177"/>
      <c r="BP67" s="177"/>
      <c r="BQ67" s="177"/>
      <c r="BR67" s="148"/>
    </row>
    <row r="68" spans="3:70" ht="13.5" customHeight="1">
      <c r="C68" s="200" t="s">
        <v>108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186">
        <v>2445</v>
      </c>
      <c r="AV68" s="186"/>
      <c r="AW68" s="186"/>
      <c r="AX68" s="186"/>
      <c r="AY68" s="147"/>
      <c r="AZ68" s="177"/>
      <c r="BA68" s="177"/>
      <c r="BB68" s="177"/>
      <c r="BC68" s="177"/>
      <c r="BD68" s="177"/>
      <c r="BE68" s="177"/>
      <c r="BF68" s="177"/>
      <c r="BG68" s="124"/>
      <c r="BH68" s="123"/>
      <c r="BI68" s="177"/>
      <c r="BJ68" s="177"/>
      <c r="BK68" s="177"/>
      <c r="BL68" s="177"/>
      <c r="BM68" s="177"/>
      <c r="BN68" s="177"/>
      <c r="BO68" s="177"/>
      <c r="BP68" s="177"/>
      <c r="BQ68" s="177"/>
      <c r="BR68" s="148"/>
    </row>
    <row r="69" spans="3:70" ht="13.5" customHeight="1">
      <c r="C69" s="243" t="s">
        <v>109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5">
        <v>2450</v>
      </c>
      <c r="AV69" s="245"/>
      <c r="AW69" s="245"/>
      <c r="AX69" s="245"/>
      <c r="AY69" s="149"/>
      <c r="AZ69" s="185">
        <f>SUM(AZ64:BF68)</f>
        <v>0</v>
      </c>
      <c r="BA69" s="185"/>
      <c r="BB69" s="185"/>
      <c r="BC69" s="185"/>
      <c r="BD69" s="185"/>
      <c r="BE69" s="185"/>
      <c r="BF69" s="185"/>
      <c r="BG69" s="141"/>
      <c r="BH69" s="140"/>
      <c r="BI69" s="185">
        <f>SUM(BH64:BR68)</f>
        <v>0</v>
      </c>
      <c r="BJ69" s="185"/>
      <c r="BK69" s="185"/>
      <c r="BL69" s="185"/>
      <c r="BM69" s="185"/>
      <c r="BN69" s="185"/>
      <c r="BO69" s="185"/>
      <c r="BP69" s="185"/>
      <c r="BQ69" s="185"/>
      <c r="BR69" s="150"/>
    </row>
    <row r="70" spans="3:70" ht="13.5" customHeight="1">
      <c r="C70" s="200" t="s">
        <v>171</v>
      </c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186">
        <v>2455</v>
      </c>
      <c r="AV70" s="186"/>
      <c r="AW70" s="186"/>
      <c r="AX70" s="186"/>
      <c r="AY70" s="147"/>
      <c r="AZ70" s="177"/>
      <c r="BA70" s="177"/>
      <c r="BB70" s="177"/>
      <c r="BC70" s="177"/>
      <c r="BD70" s="177"/>
      <c r="BE70" s="177"/>
      <c r="BF70" s="177"/>
      <c r="BG70" s="124"/>
      <c r="BH70" s="123"/>
      <c r="BI70" s="177"/>
      <c r="BJ70" s="177"/>
      <c r="BK70" s="177"/>
      <c r="BL70" s="177"/>
      <c r="BM70" s="177"/>
      <c r="BN70" s="177"/>
      <c r="BO70" s="177"/>
      <c r="BP70" s="177"/>
      <c r="BQ70" s="177"/>
      <c r="BR70" s="148"/>
    </row>
    <row r="71" spans="3:70" ht="13.5" customHeight="1">
      <c r="C71" s="243" t="s">
        <v>110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5">
        <v>2460</v>
      </c>
      <c r="AV71" s="245"/>
      <c r="AW71" s="245"/>
      <c r="AX71" s="245"/>
      <c r="AY71" s="149"/>
      <c r="AZ71" s="185">
        <f>AZ69+AZ70</f>
        <v>0</v>
      </c>
      <c r="BA71" s="185"/>
      <c r="BB71" s="185"/>
      <c r="BC71" s="185"/>
      <c r="BD71" s="185"/>
      <c r="BE71" s="185"/>
      <c r="BF71" s="185"/>
      <c r="BG71" s="141"/>
      <c r="BH71" s="140"/>
      <c r="BI71" s="185">
        <f>BI69+BI70</f>
        <v>0</v>
      </c>
      <c r="BJ71" s="185"/>
      <c r="BK71" s="185"/>
      <c r="BL71" s="185"/>
      <c r="BM71" s="185"/>
      <c r="BN71" s="185"/>
      <c r="BO71" s="185"/>
      <c r="BP71" s="185"/>
      <c r="BQ71" s="185"/>
      <c r="BR71" s="150"/>
    </row>
    <row r="72" spans="3:70" ht="13.5" customHeight="1">
      <c r="C72" s="243" t="s">
        <v>111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5">
        <v>2465</v>
      </c>
      <c r="AV72" s="245"/>
      <c r="AW72" s="245"/>
      <c r="AX72" s="245"/>
      <c r="AY72" s="149"/>
      <c r="AZ72" s="185">
        <f>AZ71+AY56-AZ58</f>
        <v>0</v>
      </c>
      <c r="BA72" s="185"/>
      <c r="BB72" s="185"/>
      <c r="BC72" s="185"/>
      <c r="BD72" s="185"/>
      <c r="BE72" s="185"/>
      <c r="BF72" s="185"/>
      <c r="BG72" s="141"/>
      <c r="BH72" s="140">
        <f>BH71+BH56-BI58</f>
        <v>0</v>
      </c>
      <c r="BI72" s="185">
        <f>BI71+BH56-BI58</f>
        <v>0</v>
      </c>
      <c r="BJ72" s="185"/>
      <c r="BK72" s="185"/>
      <c r="BL72" s="185"/>
      <c r="BM72" s="185"/>
      <c r="BN72" s="185"/>
      <c r="BO72" s="185"/>
      <c r="BP72" s="185"/>
      <c r="BQ72" s="185"/>
      <c r="BR72" s="150"/>
    </row>
    <row r="74" spans="3:70" ht="12.75">
      <c r="C74" s="217" t="s">
        <v>112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</row>
    <row r="76" spans="3:70" ht="51.75" customHeight="1">
      <c r="C76" s="218" t="s">
        <v>172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 t="s">
        <v>2</v>
      </c>
      <c r="AV76" s="218"/>
      <c r="AW76" s="218"/>
      <c r="AX76" s="218"/>
      <c r="AY76" s="186" t="s">
        <v>134</v>
      </c>
      <c r="AZ76" s="186"/>
      <c r="BA76" s="186"/>
      <c r="BB76" s="186"/>
      <c r="BC76" s="186"/>
      <c r="BD76" s="186"/>
      <c r="BE76" s="186"/>
      <c r="BF76" s="186"/>
      <c r="BG76" s="186"/>
      <c r="BH76" s="186" t="s">
        <v>135</v>
      </c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</row>
    <row r="77" spans="3:70" ht="13.5" customHeight="1">
      <c r="C77" s="218">
        <v>1</v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>
        <v>2</v>
      </c>
      <c r="AV77" s="218"/>
      <c r="AW77" s="218"/>
      <c r="AX77" s="218"/>
      <c r="AY77" s="186">
        <v>3</v>
      </c>
      <c r="AZ77" s="186"/>
      <c r="BA77" s="186"/>
      <c r="BB77" s="186"/>
      <c r="BC77" s="186"/>
      <c r="BD77" s="186"/>
      <c r="BE77" s="186"/>
      <c r="BF77" s="186"/>
      <c r="BG77" s="186"/>
      <c r="BH77" s="186">
        <v>4</v>
      </c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</row>
    <row r="78" spans="3:70" ht="13.5" customHeight="1">
      <c r="C78" s="200" t="s">
        <v>9</v>
      </c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18">
        <v>2500</v>
      </c>
      <c r="AV78" s="218"/>
      <c r="AW78" s="218"/>
      <c r="AX78" s="218"/>
      <c r="AY78" s="187"/>
      <c r="AZ78" s="187"/>
      <c r="BA78" s="187"/>
      <c r="BB78" s="187"/>
      <c r="BC78" s="187"/>
      <c r="BD78" s="187"/>
      <c r="BE78" s="187"/>
      <c r="BF78" s="187"/>
      <c r="BG78" s="187"/>
      <c r="BH78" s="216">
        <v>1</v>
      </c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</row>
    <row r="79" spans="3:70" ht="13.5" customHeight="1">
      <c r="C79" s="200" t="s">
        <v>10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18">
        <v>2505</v>
      </c>
      <c r="AV79" s="218"/>
      <c r="AW79" s="218"/>
      <c r="AX79" s="218"/>
      <c r="AY79" s="187">
        <v>30</v>
      </c>
      <c r="AZ79" s="187"/>
      <c r="BA79" s="187"/>
      <c r="BB79" s="187"/>
      <c r="BC79" s="187"/>
      <c r="BD79" s="187"/>
      <c r="BE79" s="187"/>
      <c r="BF79" s="187"/>
      <c r="BG79" s="187"/>
      <c r="BH79" s="216">
        <v>104</v>
      </c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</row>
    <row r="80" spans="3:70" ht="13.5" customHeight="1">
      <c r="C80" s="200" t="s">
        <v>11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18">
        <v>2510</v>
      </c>
      <c r="AV80" s="218"/>
      <c r="AW80" s="218"/>
      <c r="AX80" s="218"/>
      <c r="AY80" s="187">
        <v>7</v>
      </c>
      <c r="AZ80" s="187"/>
      <c r="BA80" s="187"/>
      <c r="BB80" s="187"/>
      <c r="BC80" s="187"/>
      <c r="BD80" s="187"/>
      <c r="BE80" s="187"/>
      <c r="BF80" s="187"/>
      <c r="BG80" s="187"/>
      <c r="BH80" s="216">
        <v>22</v>
      </c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</row>
    <row r="81" spans="3:70" ht="13.5" customHeight="1">
      <c r="C81" s="200" t="s">
        <v>12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18">
        <v>2515</v>
      </c>
      <c r="AV81" s="218"/>
      <c r="AW81" s="218"/>
      <c r="AX81" s="218"/>
      <c r="AY81" s="187"/>
      <c r="AZ81" s="187"/>
      <c r="BA81" s="187"/>
      <c r="BB81" s="187"/>
      <c r="BC81" s="187"/>
      <c r="BD81" s="187"/>
      <c r="BE81" s="187"/>
      <c r="BF81" s="187"/>
      <c r="BG81" s="187"/>
      <c r="BH81" s="216">
        <v>1</v>
      </c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</row>
    <row r="82" spans="3:70" ht="13.5" customHeight="1">
      <c r="C82" s="200" t="s">
        <v>7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18">
        <v>2520</v>
      </c>
      <c r="AV82" s="218"/>
      <c r="AW82" s="218"/>
      <c r="AX82" s="218"/>
      <c r="AY82" s="187">
        <v>5</v>
      </c>
      <c r="AZ82" s="187"/>
      <c r="BA82" s="187"/>
      <c r="BB82" s="187"/>
      <c r="BC82" s="187"/>
      <c r="BD82" s="187"/>
      <c r="BE82" s="187"/>
      <c r="BF82" s="187"/>
      <c r="BG82" s="187"/>
      <c r="BH82" s="216">
        <v>9</v>
      </c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</row>
    <row r="83" spans="3:70" ht="13.5" customHeight="1">
      <c r="C83" s="243" t="s">
        <v>13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4">
        <v>2550</v>
      </c>
      <c r="AV83" s="244"/>
      <c r="AW83" s="244"/>
      <c r="AX83" s="244"/>
      <c r="AY83" s="219">
        <f>SUM(AY78:BG82)</f>
        <v>42</v>
      </c>
      <c r="AZ83" s="220"/>
      <c r="BA83" s="220"/>
      <c r="BB83" s="220"/>
      <c r="BC83" s="220"/>
      <c r="BD83" s="220"/>
      <c r="BE83" s="220"/>
      <c r="BF83" s="220"/>
      <c r="BG83" s="221"/>
      <c r="BH83" s="212">
        <f>SUM(BH78:BR82)</f>
        <v>137</v>
      </c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</row>
    <row r="85" spans="3:70" ht="12.75">
      <c r="C85" s="217" t="s">
        <v>173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</row>
    <row r="87" spans="3:70" ht="53.25" customHeight="1">
      <c r="C87" s="186" t="s">
        <v>172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 t="s">
        <v>2</v>
      </c>
      <c r="AV87" s="186"/>
      <c r="AW87" s="186"/>
      <c r="AX87" s="186"/>
      <c r="AY87" s="186" t="s">
        <v>134</v>
      </c>
      <c r="AZ87" s="186"/>
      <c r="BA87" s="186"/>
      <c r="BB87" s="186"/>
      <c r="BC87" s="186"/>
      <c r="BD87" s="186"/>
      <c r="BE87" s="186"/>
      <c r="BF87" s="186"/>
      <c r="BG87" s="186"/>
      <c r="BH87" s="186" t="s">
        <v>135</v>
      </c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</row>
    <row r="88" spans="3:70" ht="13.5" customHeight="1">
      <c r="C88" s="186">
        <v>1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>
        <v>2</v>
      </c>
      <c r="AV88" s="186"/>
      <c r="AW88" s="186"/>
      <c r="AX88" s="186"/>
      <c r="AY88" s="186">
        <v>3</v>
      </c>
      <c r="AZ88" s="186"/>
      <c r="BA88" s="186"/>
      <c r="BB88" s="186"/>
      <c r="BC88" s="186"/>
      <c r="BD88" s="186"/>
      <c r="BE88" s="186"/>
      <c r="BF88" s="186"/>
      <c r="BG88" s="186"/>
      <c r="BH88" s="186">
        <v>4</v>
      </c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</row>
    <row r="89" spans="3:70" ht="13.5" customHeight="1">
      <c r="C89" s="242" t="s">
        <v>174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186">
        <v>2600</v>
      </c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</row>
    <row r="90" spans="3:70" ht="13.5" customHeight="1">
      <c r="C90" s="242" t="s">
        <v>175</v>
      </c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186">
        <v>2605</v>
      </c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</row>
    <row r="91" spans="3:70" ht="13.5" customHeight="1">
      <c r="C91" s="242" t="s">
        <v>176</v>
      </c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186">
        <v>2610</v>
      </c>
      <c r="AV91" s="186"/>
      <c r="AW91" s="186"/>
      <c r="AX91" s="186"/>
      <c r="AY91" s="123"/>
      <c r="AZ91" s="177"/>
      <c r="BA91" s="177"/>
      <c r="BB91" s="177"/>
      <c r="BC91" s="177"/>
      <c r="BD91" s="177"/>
      <c r="BE91" s="177"/>
      <c r="BF91" s="177"/>
      <c r="BG91" s="124"/>
      <c r="BH91" s="123"/>
      <c r="BI91" s="177"/>
      <c r="BJ91" s="177"/>
      <c r="BK91" s="177"/>
      <c r="BL91" s="177"/>
      <c r="BM91" s="177"/>
      <c r="BN91" s="177"/>
      <c r="BO91" s="177"/>
      <c r="BP91" s="177"/>
      <c r="BQ91" s="177"/>
      <c r="BR91" s="124"/>
    </row>
    <row r="92" spans="3:70" ht="13.5" customHeight="1">
      <c r="C92" s="242" t="s">
        <v>177</v>
      </c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186">
        <v>2615</v>
      </c>
      <c r="AV92" s="186"/>
      <c r="AW92" s="186"/>
      <c r="AX92" s="186"/>
      <c r="AY92" s="123"/>
      <c r="AZ92" s="177"/>
      <c r="BA92" s="177"/>
      <c r="BB92" s="177"/>
      <c r="BC92" s="177"/>
      <c r="BD92" s="177"/>
      <c r="BE92" s="177"/>
      <c r="BF92" s="177"/>
      <c r="BG92" s="124"/>
      <c r="BH92" s="123"/>
      <c r="BI92" s="177"/>
      <c r="BJ92" s="177"/>
      <c r="BK92" s="177"/>
      <c r="BL92" s="177"/>
      <c r="BM92" s="177"/>
      <c r="BN92" s="177"/>
      <c r="BO92" s="177"/>
      <c r="BP92" s="177"/>
      <c r="BQ92" s="177"/>
      <c r="BR92" s="124"/>
    </row>
    <row r="93" spans="3:70" ht="13.5" customHeight="1">
      <c r="C93" s="242" t="s">
        <v>178</v>
      </c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186">
        <v>2650</v>
      </c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</row>
    <row r="95" spans="3:47" ht="13.5" customHeight="1">
      <c r="C95" s="239" t="s">
        <v>179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AU95" s="152" t="s">
        <v>185</v>
      </c>
    </row>
    <row r="96" ht="9.75" customHeight="1">
      <c r="C96" s="151"/>
    </row>
    <row r="97" spans="3:47" ht="13.5" customHeight="1">
      <c r="C97" s="240" t="s">
        <v>97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AU97" s="152" t="s">
        <v>184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Z27:BF27"/>
    <mergeCell ref="AU30:AX30"/>
    <mergeCell ref="AY40:BG41"/>
    <mergeCell ref="AZ37:BF37"/>
    <mergeCell ref="AY43:BG43"/>
    <mergeCell ref="AU39:AX39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Z49:BF49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18:AT18"/>
    <mergeCell ref="BJ2:BR2"/>
    <mergeCell ref="BJ4:BR4"/>
    <mergeCell ref="C3:BI3"/>
    <mergeCell ref="BA4:BI4"/>
    <mergeCell ref="BP3:BR3"/>
    <mergeCell ref="BM3:BO3"/>
    <mergeCell ref="BJ3:BL3"/>
    <mergeCell ref="C7:BR7"/>
    <mergeCell ref="C4:K4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BH38:BR38"/>
    <mergeCell ref="AY38:BG38"/>
    <mergeCell ref="AU32:AX32"/>
    <mergeCell ref="BI37:BQ37"/>
    <mergeCell ref="AU35:AX35"/>
    <mergeCell ref="AU29:AX29"/>
    <mergeCell ref="AU36:AX36"/>
    <mergeCell ref="C32:AT32"/>
    <mergeCell ref="C33:AT33"/>
    <mergeCell ref="AU33:AX33"/>
    <mergeCell ref="BH30:BR30"/>
    <mergeCell ref="C30:AT30"/>
    <mergeCell ref="AY34:BG34"/>
    <mergeCell ref="C31:AT31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2015-07-28T11:35:28Z</cp:lastPrinted>
  <dcterms:created xsi:type="dcterms:W3CDTF">2001-11-09T08:37:39Z</dcterms:created>
  <dcterms:modified xsi:type="dcterms:W3CDTF">2018-05-04T12:38:43Z</dcterms:modified>
  <cp:category/>
  <cp:version/>
  <cp:contentType/>
  <cp:contentStatus/>
</cp:coreProperties>
</file>