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<sst xmlns="http://schemas.openxmlformats.org/spreadsheetml/2006/main" count="268" uniqueCount="197">
  <si>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</si>
  <si>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</si>
  <si>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</si>
  <si>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</si>
  <si>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</si>
  <si>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</si>
  <si>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</si>
  <si>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</si>
  <si>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</si>
  <si>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</si>
  <si>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</si>
  <si>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</si>
  <si>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Дата (рік, місяць, число)</t>
  </si>
  <si>
    <t>за ЄДРПОУ</t>
  </si>
  <si>
    <t>за КОАТУУ</t>
  </si>
  <si>
    <t>за КОПФГ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</si>
  <si>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</si>
  <si>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</si>
  <si>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</si>
  <si>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Код за ДКУД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</si>
  <si>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</si>
  <si>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</si>
  <si>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</si>
  <si>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</si>
  <si>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</si>
  <si>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Дебіторська заборгованість за продукцію, товари, роботи, послуги</t>
  </si>
  <si>
    <t xml:space="preserve">Гроші та їх еквіваленти </t>
  </si>
  <si>
    <t>Витрати майбутніх періодів</t>
  </si>
  <si>
    <t>Капітал у дооцінках</t>
  </si>
  <si>
    <t>II. Довгострокові зобов’язання і забезпечення</t>
  </si>
  <si>
    <t>Довгострокові забезпечення</t>
  </si>
  <si>
    <t>Поточні забезпечення</t>
  </si>
  <si>
    <t>Доходи майбутніх періодів</t>
  </si>
  <si>
    <t>Баланс</t>
  </si>
  <si>
    <t>Головний бухгалтер</t>
  </si>
  <si>
    <t>Фінансовий результат до оподаткування:</t>
  </si>
  <si>
    <t>Витрати (дохід) з податку на прибуток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</si>
  <si>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</si>
  <si>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</si>
  <si>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</si>
  <si>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</si>
  <si>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</si>
  <si>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</si>
  <si>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</si>
  <si>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</si>
  <si>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</si>
  <si>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Керівник</t>
  </si>
  <si>
    <t>Підприємство</t>
  </si>
  <si>
    <t>(найменування)</t>
  </si>
  <si>
    <t>Стаття</t>
  </si>
  <si>
    <t>За звітний період</t>
  </si>
  <si>
    <t>За аналогічний період попереднього року</t>
  </si>
  <si>
    <t>Чисті зароблені страхові премії</t>
  </si>
  <si>
    <t>Чисті понесені збитки за страховими виплатами</t>
  </si>
  <si>
    <t>Дохід (витрати) від зміни інших страхових резервів</t>
  </si>
  <si>
    <t>Адміністративні витрати</t>
  </si>
  <si>
    <t>Фінансовий результат від операційної діяльності:</t>
  </si>
  <si>
    <t>Інші фінансові доходи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</si>
  <si>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</si>
  <si>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</si>
  <si>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</si>
  <si>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</si>
  <si>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II. СУКУПНИЙ ДОХІД</t>
  </si>
  <si>
    <t>Податок на прибуток, пов'язаний з іншим сукупним доходом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</si>
  <si>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</si>
  <si>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</si>
  <si>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</si>
  <si>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Дивіденди на одну просту акцію</t>
  </si>
  <si>
    <t>КП "Південукргеологія"</t>
  </si>
  <si>
    <t>01</t>
  </si>
  <si>
    <t>Додаток 1</t>
  </si>
  <si>
    <t>Чайка О.Г.</t>
  </si>
  <si>
    <t>Дебіторська заборгованість за розрахунками з нарахованих доходів</t>
  </si>
  <si>
    <t>2019</t>
  </si>
  <si>
    <t>за</t>
  </si>
  <si>
    <t>за КВЕД</t>
  </si>
  <si>
    <t>КОДИ</t>
  </si>
  <si>
    <t>Готівка</t>
  </si>
  <si>
    <t>Готова продукція</t>
  </si>
  <si>
    <t xml:space="preserve">Керівник                                                                    </t>
  </si>
  <si>
    <t>Скоригований чистий прибуток (збиток) на одну просту акцію</t>
  </si>
  <si>
    <t>Назва статті</t>
  </si>
  <si>
    <t>ІV. РОЗРАХУНОК ПОКАЗНИКІВ ПРИБУТКОВОСТІ АКЦІЙ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</si>
  <si>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</si>
  <si>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</si>
  <si>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</si>
  <si>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</si>
  <si>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</si>
  <si>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</si>
  <si>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Дохід від благодійної допомоги</t>
  </si>
  <si>
    <t>Дохід від участі в капіталі</t>
  </si>
  <si>
    <t>Витрат від первісного визнання біологічних активів і сільськогосподарської продукції</t>
  </si>
  <si>
    <t>Витрат від зміни вартості активів, які оцінюються за справедливою вартістю</t>
  </si>
  <si>
    <t>Дохід від використання коштів, вивільнених від оподаткування</t>
  </si>
  <si>
    <t>Дохід від первісного визнання біологічних активів і сільськогосподарської продукції</t>
  </si>
  <si>
    <t>Дохід від зміни вартості активів, які оцінюються за справедливою вартістю</t>
  </si>
  <si>
    <t>Інші операційні доходи</t>
  </si>
  <si>
    <t>Зміна частки перестраховиків в інших страхових резервах</t>
  </si>
  <si>
    <t>Зміна інших страхових резервів, валова сума</t>
  </si>
  <si>
    <t>Дохід (витрати) від зміни у резервах довгострокових зобов'язань</t>
  </si>
  <si>
    <t>Валовий:</t>
  </si>
  <si>
    <t>Собівартість реалізованої продукції (товарів, робіт, послуг)</t>
  </si>
  <si>
    <t>Зміна частки перестраховиків у резерві незароблених премій</t>
  </si>
  <si>
    <t>Зміна резерву незароблених премій, валова сума</t>
  </si>
  <si>
    <t>Премії, передані у перестрахування</t>
  </si>
  <si>
    <t>Премії підписані, валова сума</t>
  </si>
  <si>
    <t>Чистий дохід від реалізації продукції (товарів, робіт, послуг)</t>
  </si>
  <si>
    <t>І. ФІНАНСОВІ РЕЗУЛЬТАТИ</t>
  </si>
  <si>
    <t>Форма N 2</t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</si>
  <si>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</si>
  <si>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р.</t>
  </si>
  <si>
    <t>Звіт про фінансові результати (Звіт про сукупний дохід)                  ЗВЕДЕНИЙ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</si>
  <si>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</si>
  <si>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1432150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</si>
  <si>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</si>
  <si>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утримуваними для продажу, та групами вибуття</t>
  </si>
  <si>
    <t xml:space="preserve">ІV. Зобов’язання, пов’язані з необоротними активами, </t>
  </si>
  <si>
    <t>Усього за розділом IІІ</t>
  </si>
  <si>
    <t>Інші поточні зобов’язання</t>
  </si>
  <si>
    <t xml:space="preserve">    із внутрішніх розрахунків</t>
  </si>
  <si>
    <t xml:space="preserve">    за одержаними авансами</t>
  </si>
  <si>
    <t>розрахунками з оплати праці</t>
  </si>
  <si>
    <t>розрахунками зі страхування</t>
  </si>
  <si>
    <t>у тому числі з податку на прибуток</t>
  </si>
  <si>
    <t>розрахунками з бюджетом</t>
  </si>
  <si>
    <t>товари, роботи, послуги </t>
  </si>
  <si>
    <t xml:space="preserve">довгостроковими зобов’язаннями </t>
  </si>
  <si>
    <t>Поточна кредиторська заборгованість за:</t>
  </si>
  <si>
    <t>Короткострокові кредити банків </t>
  </si>
  <si>
    <t>  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</si>
  <si>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</si>
  <si>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Усього за розділом II</t>
  </si>
  <si>
    <t>Цільове фінансування </t>
  </si>
  <si>
    <t xml:space="preserve">Довгострокові забезпечення витрат персоналу </t>
  </si>
  <si>
    <t>Інші довгострокові зобов’язання</t>
  </si>
  <si>
    <t>Довгострокові кредити банків</t>
  </si>
  <si>
    <t>Відстрочені податкові зобов’язання</t>
  </si>
  <si>
    <t>Усього за розділом I</t>
  </si>
  <si>
    <t>Вилучений капітал </t>
  </si>
  <si>
    <t>Неоплачений капітал </t>
  </si>
  <si>
    <t>Нерозподілений прибуток (непокритий збиток) </t>
  </si>
  <si>
    <t>Резервний капітал </t>
  </si>
  <si>
    <t>Додатковий капітал </t>
  </si>
  <si>
    <t>Зареєстрований капітал 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</si>
  <si>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</si>
  <si>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рядка</t>
  </si>
  <si>
    <t>На початок звітного періоду </t>
  </si>
  <si>
    <t>Код</t>
  </si>
  <si>
    <t>Баланс </t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</si>
  <si>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</si>
  <si>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</si>
  <si>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t>Інші оборотні активи </t>
  </si>
  <si>
    <t>Рахунки в банках</t>
  </si>
  <si>
    <t>Поточні фінансові інвестиції </t>
  </si>
  <si>
    <t>Інша поточна дебіторська заборгованість </t>
  </si>
  <si>
    <t>з бюджетом</t>
  </si>
  <si>
    <t>за виданими авансами</t>
  </si>
  <si>
    <t>Дебіторська заборгованість за розрахунками:</t>
  </si>
  <si>
    <t xml:space="preserve">    резерв сумнівних боргів</t>
  </si>
  <si>
    <t xml:space="preserve">    первинна вартість</t>
  </si>
  <si>
    <t>Поточні біологічні активи </t>
  </si>
  <si>
    <t xml:space="preserve">Товари </t>
  </si>
  <si>
    <t xml:space="preserve">Незавершене виробництво </t>
  </si>
  <si>
    <t>Виробничі запаси</t>
  </si>
  <si>
    <t>Запаси </t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</si>
  <si>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</si>
  <si>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</si>
  <si>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t>Інші необоротні активи </t>
  </si>
  <si>
    <t>Відстрочені податкові активи </t>
  </si>
  <si>
    <t>Довгострокова дебіторська заборгованість </t>
  </si>
  <si>
    <t>інші фінансові інвестиції </t>
  </si>
  <si>
    <t>які обліковуються за методом участі в капіталі інших підприємств</t>
  </si>
  <si>
    <t>Довгострокові фінансові інвестиції:</t>
  </si>
  <si>
    <t xml:space="preserve">    знос </t>
  </si>
  <si>
    <t xml:space="preserve">    первісна вартість </t>
  </si>
  <si>
    <t xml:space="preserve">    накопичена амортизація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</si>
  <si>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</si>
  <si>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3 </t>
  </si>
  <si>
    <t>1 </t>
  </si>
  <si>
    <t>Форма № 1</t>
  </si>
  <si>
    <t>V</t>
  </si>
  <si>
    <t xml:space="preserve"> Складено (зробити позначку «v» у відповідній клітинці):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</si>
  <si>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</si>
  <si>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Адреса, телефон   </t>
    </r>
    <r>
      <rPr>
        <sz val="9"/>
        <rFont val="Times New Roman"/>
        <family val="1"/>
      </rPr>
      <t xml:space="preserve">м.Дніпро, вул.Чернишевського,11     0562324096 </t>
    </r>
    <r>
      <rPr>
        <sz val="10"/>
        <rFont val="Times New Roman"/>
        <family val="1"/>
      </rPr>
      <t xml:space="preserve">                      </t>
    </r>
    <r>
      <rPr>
        <b/>
        <i/>
        <sz val="10"/>
        <rFont val="Times New Roman"/>
        <family val="1"/>
      </rPr>
      <t xml:space="preserve"> </t>
    </r>
  </si>
  <si>
    <t>71.12</t>
  </si>
  <si>
    <r>
      <t xml:space="preserve">Вид економічної діяльності  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</si>
  <si>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Організаційно-правова форма господарювання   </t>
    </r>
    <r>
      <rPr>
        <sz val="8"/>
        <rFont val="Times New Roman"/>
        <family val="1"/>
      </rPr>
      <t>Казенне підприємство</t>
    </r>
  </si>
  <si>
    <t>Територія     Дніпропетровська</t>
  </si>
  <si>
    <r>
      <t xml:space="preserve">Підприємство                   </t>
    </r>
    <r>
      <rPr>
        <b/>
        <sz val="10"/>
        <rFont val="Times New Roman"/>
        <family val="1"/>
      </rPr>
      <t xml:space="preserve"> КП "Південукргеологія"</t>
    </r>
  </si>
  <si>
    <t>О1</t>
  </si>
  <si>
    <t>1 «Загальні вимоги до фінансової звітності»</t>
  </si>
  <si>
    <t xml:space="preserve">до Національного положення (стандарту) бухгалтерського обліку </t>
  </si>
  <si>
    <t>19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</si>
  <si>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</t>
    </r>
  </si>
  <si>
    <t>на  01.07. 2019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</si>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</sst>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,"/>
    <numFmt numFmtId="169" formatCode="0,"/>
    <numFmt numFmtId="170" formatCode="[=0]&quot;-&quot;;General"/>
    <numFmt numFmtId="171" formatCode="[=0]&quot;&quot;;General"/>
    <numFmt numFmtId="172" formatCode="[=-977000]&quot;(977)&quot;;General"/>
    <numFmt numFmtId="173" formatCode="[=-506000]&quot;(506)&quot;;General"/>
    <numFmt numFmtId="174" formatCode="[=282]&quot;-&quot;;General"/>
    <numFmt numFmtId="175" formatCode="[=-5021.86]&quot;(5)&quot;;General"/>
    <numFmt numFmtId="176" formatCode="[=-150000]&quot;(150)&quot;;General"/>
    <numFmt numFmtId="177" formatCode="[=336.22]&quot;-&quot;;General"/>
    <numFmt numFmtId="178" formatCode="[=51.43]&quot;-&quot;;General"/>
    <numFmt numFmtId="179" formatCode="[=-4482000]&quot;(4 482)&quot;;General"/>
    <numFmt numFmtId="180" formatCode="000"/>
    <numFmt numFmtId="181" formatCode="[=240]&quot;-&quot;;General"/>
    <numFmt numFmtId="182" formatCode="[=360]&quot;-&quot;;General"/>
    <numFmt numFmtId="183" formatCode="00"/>
    <numFmt numFmtId="184" formatCode="[=290.66]&quot;-&quot;;General"/>
    <numFmt numFmtId="185" formatCode="0&quot;&#10;&quot;"/>
    <numFmt numFmtId="186" formatCode="[=196.59]&quot;-&quot;;General"/>
    <numFmt numFmtId="187" formatCode="[=181.58]&quot;-&quot;;General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Arial Cyr"/>
      <family val="2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4"/>
      <name val="Journal"/>
      <family val="2"/>
    </font>
    <font>
      <sz val="13"/>
      <name val="Arial Cyr"/>
      <family val="0"/>
    </font>
    <font>
      <sz val="13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3" fillId="5" borderId="0" applyNumberFormat="0" applyBorder="0" applyAlignment="0" applyProtection="0"/>
    <xf numFmtId="0" fontId="51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9" borderId="0" applyNumberFormat="0" applyBorder="0" applyAlignment="0" applyProtection="0"/>
    <xf numFmtId="0" fontId="51" fillId="10" borderId="0" applyNumberFormat="0" applyBorder="0" applyAlignment="0" applyProtection="0"/>
    <xf numFmtId="0" fontId="3" fillId="7" borderId="0" applyNumberFormat="0" applyBorder="0" applyAlignment="0" applyProtection="0"/>
    <xf numFmtId="0" fontId="51" fillId="11" borderId="0" applyNumberFormat="0" applyBorder="0" applyAlignment="0" applyProtection="0"/>
    <xf numFmtId="0" fontId="3" fillId="12" borderId="0" applyNumberFormat="0" applyBorder="0" applyAlignment="0" applyProtection="0"/>
    <xf numFmtId="0" fontId="51" fillId="13" borderId="0" applyNumberFormat="0" applyBorder="0" applyAlignment="0" applyProtection="0"/>
    <xf numFmtId="0" fontId="3" fillId="13" borderId="0" applyNumberFormat="0" applyBorder="0" applyAlignment="0" applyProtection="0"/>
    <xf numFmtId="0" fontId="51" fillId="14" borderId="0" applyNumberFormat="0" applyBorder="0" applyAlignment="0" applyProtection="0"/>
    <xf numFmtId="0" fontId="3" fillId="5" borderId="0" applyNumberFormat="0" applyBorder="0" applyAlignment="0" applyProtection="0"/>
    <xf numFmtId="0" fontId="51" fillId="15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16" borderId="0" applyNumberFormat="0" applyBorder="0" applyAlignment="0" applyProtection="0"/>
    <xf numFmtId="0" fontId="51" fillId="17" borderId="0" applyNumberFormat="0" applyBorder="0" applyAlignment="0" applyProtection="0"/>
    <xf numFmtId="0" fontId="3" fillId="13" borderId="0" applyNumberFormat="0" applyBorder="0" applyAlignment="0" applyProtection="0"/>
    <xf numFmtId="0" fontId="51" fillId="18" borderId="0" applyNumberFormat="0" applyBorder="0" applyAlignment="0" applyProtection="0"/>
    <xf numFmtId="0" fontId="3" fillId="12" borderId="0" applyNumberFormat="0" applyBorder="0" applyAlignment="0" applyProtection="0"/>
    <xf numFmtId="0" fontId="52" fillId="19" borderId="0" applyNumberFormat="0" applyBorder="0" applyAlignment="0" applyProtection="0"/>
    <xf numFmtId="0" fontId="7" fillId="13" borderId="0" applyNumberFormat="0" applyBorder="0" applyAlignment="0" applyProtection="0"/>
    <xf numFmtId="0" fontId="52" fillId="20" borderId="0" applyNumberFormat="0" applyBorder="0" applyAlignment="0" applyProtection="0"/>
    <xf numFmtId="0" fontId="7" fillId="5" borderId="0" applyNumberFormat="0" applyBorder="0" applyAlignment="0" applyProtection="0"/>
    <xf numFmtId="0" fontId="52" fillId="15" borderId="0" applyNumberFormat="0" applyBorder="0" applyAlignment="0" applyProtection="0"/>
    <xf numFmtId="0" fontId="7" fillId="21" borderId="0" applyNumberFormat="0" applyBorder="0" applyAlignment="0" applyProtection="0"/>
    <xf numFmtId="0" fontId="52" fillId="22" borderId="0" applyNumberFormat="0" applyBorder="0" applyAlignment="0" applyProtection="0"/>
    <xf numFmtId="0" fontId="7" fillId="16" borderId="0" applyNumberFormat="0" applyBorder="0" applyAlignment="0" applyProtection="0"/>
    <xf numFmtId="0" fontId="52" fillId="23" borderId="0" applyNumberFormat="0" applyBorder="0" applyAlignment="0" applyProtection="0"/>
    <xf numFmtId="0" fontId="7" fillId="24" borderId="0" applyNumberFormat="0" applyBorder="0" applyAlignment="0" applyProtection="0"/>
    <xf numFmtId="0" fontId="52" fillId="25" borderId="0" applyNumberFormat="0" applyBorder="0" applyAlignment="0" applyProtection="0"/>
    <xf numFmtId="0" fontId="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2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1" applyNumberFormat="0" applyAlignment="0" applyProtection="0"/>
    <xf numFmtId="0" fontId="54" fillId="21" borderId="2" applyNumberFormat="0" applyAlignment="0" applyProtection="0"/>
    <xf numFmtId="0" fontId="55" fillId="21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3" borderId="7" applyNumberFormat="0" applyAlignment="0" applyProtection="0"/>
    <xf numFmtId="0" fontId="6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49" fontId="19" fillId="0" borderId="0" xfId="74" applyNumberFormat="1">
      <alignment/>
      <protection/>
    </xf>
    <xf numFmtId="49" fontId="19" fillId="0" borderId="0" xfId="74" applyNumberFormat="1" applyFont="1" applyAlignment="1">
      <alignment horizontal="justify" vertical="center"/>
      <protection/>
    </xf>
    <xf numFmtId="0" fontId="19" fillId="0" borderId="12" xfId="74" applyFont="1" applyBorder="1" applyAlignment="1">
      <alignment horizontal="center" vertical="center" wrapText="1"/>
      <protection/>
    </xf>
    <xf numFmtId="0" fontId="19" fillId="0" borderId="13" xfId="74" applyFont="1" applyBorder="1" applyAlignment="1">
      <alignment horizontal="center" vertical="center" wrapText="1"/>
      <protection/>
    </xf>
    <xf numFmtId="0" fontId="19" fillId="3" borderId="12" xfId="74" applyFont="1" applyFill="1" applyBorder="1" applyAlignment="1">
      <alignment vertical="center" wrapText="1"/>
      <protection/>
    </xf>
    <xf numFmtId="0" fontId="19" fillId="3" borderId="13" xfId="74" applyFont="1" applyFill="1" applyBorder="1" applyAlignment="1">
      <alignment horizontal="center" vertical="center" wrapText="1"/>
      <protection/>
    </xf>
    <xf numFmtId="0" fontId="19" fillId="3" borderId="12" xfId="74" applyFont="1" applyFill="1" applyBorder="1" applyAlignment="1">
      <alignment horizontal="center" vertical="center" wrapText="1"/>
      <protection/>
    </xf>
    <xf numFmtId="0" fontId="19" fillId="3" borderId="13" xfId="74" applyFont="1" applyFill="1" applyBorder="1" applyAlignment="1">
      <alignment vertical="center" wrapText="1"/>
      <protection/>
    </xf>
    <xf numFmtId="0" fontId="19" fillId="0" borderId="12" xfId="74" applyFont="1" applyBorder="1" applyAlignment="1">
      <alignment vertical="center" wrapText="1"/>
      <protection/>
    </xf>
    <xf numFmtId="0" fontId="19" fillId="0" borderId="13" xfId="74" applyFont="1" applyBorder="1" applyAlignment="1">
      <alignment vertical="center" wrapText="1"/>
      <protection/>
    </xf>
    <xf numFmtId="0" fontId="19" fillId="3" borderId="12" xfId="74" applyNumberFormat="1" applyFont="1" applyFill="1" applyBorder="1" applyAlignment="1">
      <alignment horizontal="center" vertical="center" wrapText="1"/>
      <protection/>
    </xf>
    <xf numFmtId="0" fontId="19" fillId="3" borderId="13" xfId="74" applyNumberFormat="1" applyFont="1" applyFill="1" applyBorder="1" applyAlignment="1">
      <alignment horizontal="center" vertical="center" wrapText="1"/>
      <protection/>
    </xf>
    <xf numFmtId="0" fontId="19" fillId="3" borderId="14" xfId="74" applyFont="1" applyFill="1" applyBorder="1" applyAlignment="1">
      <alignment horizontal="center" vertical="center" wrapText="1"/>
      <protection/>
    </xf>
    <xf numFmtId="0" fontId="19" fillId="3" borderId="15" xfId="74" applyFont="1" applyFill="1" applyBorder="1" applyAlignment="1">
      <alignment horizontal="center" vertical="center" wrapText="1"/>
      <protection/>
    </xf>
    <xf numFmtId="0" fontId="19" fillId="0" borderId="12" xfId="74" applyNumberFormat="1" applyBorder="1" applyAlignment="1">
      <alignment horizontal="center" vertical="center"/>
      <protection/>
    </xf>
    <xf numFmtId="0" fontId="19" fillId="0" borderId="13" xfId="74" applyNumberFormat="1" applyBorder="1" applyAlignment="1">
      <alignment horizontal="center" vertical="center"/>
      <protection/>
    </xf>
    <xf numFmtId="0" fontId="19" fillId="0" borderId="0" xfId="74" applyNumberFormat="1" applyAlignment="1">
      <alignment horizontal="center" vertical="center"/>
      <protection/>
    </xf>
    <xf numFmtId="0" fontId="19" fillId="0" borderId="12" xfId="74" applyNumberFormat="1" applyFont="1" applyBorder="1" applyAlignment="1">
      <alignment horizontal="center" vertical="center" wrapText="1"/>
      <protection/>
    </xf>
    <xf numFmtId="49" fontId="19" fillId="0" borderId="0" xfId="74" applyNumberFormat="1" applyProtection="1">
      <alignment/>
      <protection hidden="1"/>
    </xf>
    <xf numFmtId="0" fontId="19" fillId="0" borderId="0" xfId="74" applyNumberFormat="1" applyProtection="1">
      <alignment/>
      <protection hidden="1"/>
    </xf>
    <xf numFmtId="0" fontId="19" fillId="0" borderId="12" xfId="74" applyNumberFormat="1" applyFont="1" applyFill="1" applyBorder="1" applyAlignment="1" applyProtection="1">
      <alignment vertical="center" wrapText="1"/>
      <protection hidden="1"/>
    </xf>
    <xf numFmtId="0" fontId="19" fillId="0" borderId="13" xfId="74" applyNumberFormat="1" applyFont="1" applyFill="1" applyBorder="1" applyAlignment="1" applyProtection="1">
      <alignment vertical="center" wrapText="1"/>
      <protection hidden="1"/>
    </xf>
    <xf numFmtId="0" fontId="19" fillId="0" borderId="13" xfId="74" applyNumberFormat="1" applyFont="1" applyBorder="1" applyAlignment="1">
      <alignment horizontal="center" vertical="center" wrapText="1"/>
      <protection/>
    </xf>
    <xf numFmtId="0" fontId="19" fillId="0" borderId="12" xfId="74" applyNumberFormat="1" applyFont="1" applyFill="1" applyBorder="1" applyAlignment="1">
      <alignment vertical="center" wrapText="1"/>
      <protection/>
    </xf>
    <xf numFmtId="49" fontId="19" fillId="0" borderId="13" xfId="74" applyNumberFormat="1" applyBorder="1">
      <alignment/>
      <protection/>
    </xf>
    <xf numFmtId="0" fontId="19" fillId="0" borderId="12" xfId="74" applyFont="1" applyFill="1" applyBorder="1" applyAlignment="1">
      <alignment vertical="center" wrapText="1"/>
      <protection/>
    </xf>
    <xf numFmtId="0" fontId="19" fillId="0" borderId="14" xfId="74" applyNumberFormat="1" applyFont="1" applyFill="1" applyBorder="1" applyAlignment="1">
      <alignment vertical="center" wrapText="1"/>
      <protection/>
    </xf>
    <xf numFmtId="49" fontId="19" fillId="0" borderId="15" xfId="74" applyNumberFormat="1" applyBorder="1">
      <alignment/>
      <protection/>
    </xf>
    <xf numFmtId="0" fontId="19" fillId="0" borderId="16" xfId="74" applyFont="1" applyFill="1" applyBorder="1" applyAlignment="1">
      <alignment vertical="center" wrapText="1"/>
      <protection/>
    </xf>
    <xf numFmtId="0" fontId="19" fillId="3" borderId="14" xfId="74" applyNumberFormat="1" applyFont="1" applyFill="1" applyBorder="1" applyAlignment="1">
      <alignment horizontal="center" vertical="center" wrapText="1"/>
      <protection/>
    </xf>
    <xf numFmtId="0" fontId="19" fillId="3" borderId="15" xfId="74" applyNumberFormat="1" applyFont="1" applyFill="1" applyBorder="1" applyAlignment="1">
      <alignment horizontal="center" vertical="center" wrapText="1"/>
      <protection/>
    </xf>
    <xf numFmtId="49" fontId="24" fillId="0" borderId="0" xfId="74" applyNumberFormat="1" applyFont="1" applyAlignment="1">
      <alignment vertical="center"/>
      <protection/>
    </xf>
    <xf numFmtId="49" fontId="25" fillId="0" borderId="0" xfId="74" applyNumberFormat="1" applyFont="1" applyBorder="1" applyAlignment="1">
      <alignment horizontal="center" vertical="top"/>
      <protection/>
    </xf>
    <xf numFmtId="49" fontId="19" fillId="0" borderId="0" xfId="74" applyNumberFormat="1" applyFont="1" applyBorder="1" applyAlignment="1">
      <alignment horizontal="right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13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38" borderId="17" xfId="0" applyFont="1" applyFill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19" fillId="0" borderId="18" xfId="0" applyFont="1" applyBorder="1" applyAlignment="1">
      <alignment vertical="top" wrapText="1"/>
    </xf>
    <xf numFmtId="0" fontId="19" fillId="0" borderId="18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21" fillId="0" borderId="19" xfId="0" applyFont="1" applyBorder="1" applyAlignment="1">
      <alignment horizontal="center" wrapText="1"/>
    </xf>
    <xf numFmtId="0" fontId="19" fillId="38" borderId="17" xfId="0" applyFont="1" applyFill="1" applyBorder="1" applyAlignment="1">
      <alignment wrapText="1"/>
    </xf>
    <xf numFmtId="0" fontId="19" fillId="0" borderId="17" xfId="0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17" xfId="0" applyFont="1" applyBorder="1" applyAlignment="1">
      <alignment horizontal="left" wrapText="1" indent="1"/>
    </xf>
    <xf numFmtId="0" fontId="19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left" wrapText="1" inden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vertical="top" wrapText="1"/>
    </xf>
    <xf numFmtId="0" fontId="19" fillId="0" borderId="26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19" fillId="38" borderId="19" xfId="0" applyFont="1" applyFill="1" applyBorder="1" applyAlignment="1">
      <alignment wrapText="1"/>
    </xf>
    <xf numFmtId="0" fontId="19" fillId="0" borderId="17" xfId="0" applyFont="1" applyBorder="1" applyAlignment="1">
      <alignment vertical="top" wrapText="1"/>
    </xf>
    <xf numFmtId="0" fontId="19" fillId="0" borderId="23" xfId="0" applyFont="1" applyBorder="1" applyAlignment="1">
      <alignment wrapText="1"/>
    </xf>
    <xf numFmtId="0" fontId="19" fillId="0" borderId="23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15" xfId="0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9" fillId="0" borderId="19" xfId="0" applyFont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1" fillId="38" borderId="11" xfId="0" applyFont="1" applyFill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8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17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7" fillId="0" borderId="0" xfId="0" applyFont="1" applyFill="1" applyBorder="1" applyAlignment="1" quotePrefix="1">
      <alignment horizontal="left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0" fontId="19" fillId="38" borderId="23" xfId="0" applyFont="1" applyFill="1" applyBorder="1" applyAlignment="1">
      <alignment wrapText="1"/>
    </xf>
    <xf numFmtId="0" fontId="19" fillId="38" borderId="27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9" fillId="38" borderId="26" xfId="0" applyFont="1" applyFill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26" xfId="0" applyFont="1" applyBorder="1" applyAlignment="1">
      <alignment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19" fillId="38" borderId="11" xfId="0" applyFont="1" applyFill="1" applyBorder="1" applyAlignment="1">
      <alignment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21" fillId="0" borderId="15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2" xfId="0" applyFont="1" applyBorder="1" applyAlignment="1">
      <alignment horizontal="right" vertical="top" wrapText="1"/>
    </xf>
    <xf numFmtId="0" fontId="12" fillId="0" borderId="28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4" fillId="0" borderId="0" xfId="0" applyFont="1" applyFill="1" applyBorder="1" applyAlignment="1">
      <alignment/>
    </xf>
    <xf numFmtId="0" fontId="13" fillId="0" borderId="29" xfId="0" applyFont="1" applyBorder="1" applyAlignment="1">
      <alignment horizontal="right" vertical="top" wrapText="1"/>
    </xf>
    <xf numFmtId="0" fontId="12" fillId="0" borderId="27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right" vertical="top" wrapText="1"/>
    </xf>
    <xf numFmtId="0" fontId="12" fillId="0" borderId="15" xfId="0" applyFont="1" applyBorder="1" applyAlignment="1">
      <alignment vertical="top" wrapText="1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right" vertical="top" wrapText="1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 quotePrefix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5" fillId="0" borderId="0" xfId="0" applyFont="1" applyFill="1" applyBorder="1" applyAlignment="1" quotePrefix="1">
      <alignment horizontal="left"/>
    </xf>
    <xf numFmtId="0" fontId="21" fillId="0" borderId="19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28" xfId="0" applyFont="1" applyBorder="1" applyAlignment="1">
      <alignment horizontal="center" wrapText="1"/>
    </xf>
    <xf numFmtId="0" fontId="19" fillId="38" borderId="14" xfId="0" applyFont="1" applyFill="1" applyBorder="1" applyAlignment="1">
      <alignment wrapText="1"/>
    </xf>
    <xf numFmtId="0" fontId="19" fillId="38" borderId="29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9" fillId="9" borderId="0" xfId="73" applyNumberFormat="1" applyFont="1" applyFill="1" applyAlignment="1">
      <alignment horizontal="left" vertical="center"/>
      <protection/>
    </xf>
    <xf numFmtId="0" fontId="19" fillId="3" borderId="15" xfId="74" applyNumberFormat="1" applyFill="1" applyBorder="1" applyAlignment="1">
      <alignment horizontal="center" vertical="center"/>
      <protection/>
    </xf>
    <xf numFmtId="0" fontId="19" fillId="3" borderId="16" xfId="74" applyNumberFormat="1" applyFill="1" applyBorder="1" applyAlignment="1">
      <alignment horizontal="center" vertical="center"/>
      <protection/>
    </xf>
    <xf numFmtId="0" fontId="19" fillId="3" borderId="14" xfId="74" applyNumberFormat="1" applyFill="1" applyBorder="1" applyAlignment="1">
      <alignment horizontal="center" vertical="center"/>
      <protection/>
    </xf>
    <xf numFmtId="0" fontId="19" fillId="3" borderId="27" xfId="74" applyNumberFormat="1" applyFill="1" applyBorder="1" applyAlignment="1">
      <alignment horizontal="center" vertical="center"/>
      <protection/>
    </xf>
    <xf numFmtId="0" fontId="19" fillId="3" borderId="10" xfId="74" applyNumberFormat="1" applyFill="1" applyBorder="1" applyAlignment="1">
      <alignment horizontal="center" vertical="center"/>
      <protection/>
    </xf>
    <xf numFmtId="0" fontId="19" fillId="3" borderId="29" xfId="74" applyNumberFormat="1" applyFill="1" applyBorder="1" applyAlignment="1">
      <alignment horizontal="center" vertical="center"/>
      <protection/>
    </xf>
    <xf numFmtId="0" fontId="19" fillId="0" borderId="15" xfId="74" applyFont="1" applyBorder="1" applyAlignment="1">
      <alignment horizontal="center" wrapText="1"/>
      <protection/>
    </xf>
    <xf numFmtId="0" fontId="19" fillId="0" borderId="16" xfId="74" applyFont="1" applyBorder="1" applyAlignment="1">
      <alignment horizontal="center" wrapText="1"/>
      <protection/>
    </xf>
    <xf numFmtId="0" fontId="19" fillId="0" borderId="14" xfId="74" applyFont="1" applyBorder="1" applyAlignment="1">
      <alignment horizontal="center" wrapText="1"/>
      <protection/>
    </xf>
    <xf numFmtId="0" fontId="19" fillId="0" borderId="27" xfId="74" applyFont="1" applyBorder="1" applyAlignment="1">
      <alignment horizontal="center" wrapText="1"/>
      <protection/>
    </xf>
    <xf numFmtId="0" fontId="19" fillId="0" borderId="10" xfId="74" applyFont="1" applyBorder="1" applyAlignment="1">
      <alignment horizontal="center" wrapText="1"/>
      <protection/>
    </xf>
    <xf numFmtId="0" fontId="19" fillId="0" borderId="29" xfId="74" applyFont="1" applyBorder="1" applyAlignment="1">
      <alignment horizontal="center" wrapText="1"/>
      <protection/>
    </xf>
    <xf numFmtId="0" fontId="19" fillId="3" borderId="28" xfId="74" applyFont="1" applyFill="1" applyBorder="1" applyAlignment="1">
      <alignment horizontal="center" vertical="center" wrapText="1"/>
      <protection/>
    </xf>
    <xf numFmtId="0" fontId="19" fillId="0" borderId="11" xfId="74" applyFont="1" applyBorder="1" applyAlignment="1">
      <alignment horizontal="center" vertical="center" wrapText="1"/>
      <protection/>
    </xf>
    <xf numFmtId="0" fontId="19" fillId="0" borderId="11" xfId="74" applyNumberFormat="1" applyBorder="1" applyAlignment="1">
      <alignment horizontal="center" vertical="center"/>
      <protection/>
    </xf>
    <xf numFmtId="0" fontId="19" fillId="3" borderId="15" xfId="74" applyFont="1" applyFill="1" applyBorder="1" applyAlignment="1">
      <alignment horizontal="center" vertical="center" wrapText="1"/>
      <protection/>
    </xf>
    <xf numFmtId="0" fontId="19" fillId="3" borderId="16" xfId="74" applyFont="1" applyFill="1" applyBorder="1" applyAlignment="1">
      <alignment horizontal="center" vertical="center" wrapText="1"/>
      <protection/>
    </xf>
    <xf numFmtId="0" fontId="19" fillId="3" borderId="14" xfId="74" applyFont="1" applyFill="1" applyBorder="1" applyAlignment="1">
      <alignment horizontal="center" vertical="center" wrapText="1"/>
      <protection/>
    </xf>
    <xf numFmtId="0" fontId="19" fillId="3" borderId="27" xfId="74" applyFont="1" applyFill="1" applyBorder="1" applyAlignment="1">
      <alignment horizontal="center" vertical="center" wrapText="1"/>
      <protection/>
    </xf>
    <xf numFmtId="0" fontId="19" fillId="3" borderId="10" xfId="74" applyFont="1" applyFill="1" applyBorder="1" applyAlignment="1">
      <alignment horizontal="center" vertical="center" wrapText="1"/>
      <protection/>
    </xf>
    <xf numFmtId="0" fontId="19" fillId="3" borderId="29" xfId="74" applyFont="1" applyFill="1" applyBorder="1" applyAlignment="1">
      <alignment horizontal="center" vertical="center" wrapText="1"/>
      <protection/>
    </xf>
    <xf numFmtId="49" fontId="19" fillId="0" borderId="11" xfId="74" applyNumberFormat="1" applyFont="1" applyBorder="1" applyAlignment="1">
      <alignment vertical="center" wrapText="1"/>
      <protection/>
    </xf>
    <xf numFmtId="49" fontId="19" fillId="0" borderId="13" xfId="74" applyNumberFormat="1" applyFont="1" applyBorder="1" applyAlignment="1">
      <alignment horizontal="left" vertical="center" wrapText="1"/>
      <protection/>
    </xf>
    <xf numFmtId="49" fontId="19" fillId="0" borderId="28" xfId="74" applyNumberFormat="1" applyFont="1" applyBorder="1" applyAlignment="1">
      <alignment horizontal="left" vertical="center" wrapText="1"/>
      <protection/>
    </xf>
    <xf numFmtId="49" fontId="19" fillId="0" borderId="12" xfId="74" applyNumberFormat="1" applyFont="1" applyBorder="1" applyAlignment="1">
      <alignment horizontal="left" vertical="center" wrapText="1"/>
      <protection/>
    </xf>
    <xf numFmtId="0" fontId="19" fillId="0" borderId="13" xfId="74" applyFont="1" applyBorder="1" applyAlignment="1">
      <alignment horizontal="center" vertical="center" wrapText="1"/>
      <protection/>
    </xf>
    <xf numFmtId="0" fontId="19" fillId="0" borderId="28" xfId="74" applyFont="1" applyBorder="1" applyAlignment="1">
      <alignment horizontal="center" vertical="center" wrapText="1"/>
      <protection/>
    </xf>
    <xf numFmtId="0" fontId="19" fillId="0" borderId="12" xfId="74" applyFont="1" applyBorder="1" applyAlignment="1">
      <alignment horizontal="center" vertical="center" wrapText="1"/>
      <protection/>
    </xf>
    <xf numFmtId="0" fontId="19" fillId="0" borderId="13" xfId="74" applyNumberFormat="1" applyFont="1" applyBorder="1" applyAlignment="1">
      <alignment horizontal="center" vertical="center" wrapText="1"/>
      <protection/>
    </xf>
    <xf numFmtId="0" fontId="19" fillId="0" borderId="28" xfId="74" applyNumberFormat="1" applyFont="1" applyBorder="1" applyAlignment="1">
      <alignment horizontal="center" vertical="center" wrapText="1"/>
      <protection/>
    </xf>
    <xf numFmtId="0" fontId="19" fillId="0" borderId="12" xfId="74" applyNumberFormat="1" applyFont="1" applyBorder="1" applyAlignment="1">
      <alignment horizontal="center" vertical="center" wrapText="1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0" fontId="19" fillId="0" borderId="28" xfId="74" applyFont="1" applyFill="1" applyBorder="1" applyAlignment="1">
      <alignment horizontal="center" vertical="center" wrapText="1"/>
      <protection/>
    </xf>
    <xf numFmtId="0" fontId="19" fillId="0" borderId="12" xfId="74" applyFont="1" applyFill="1" applyBorder="1" applyAlignment="1">
      <alignment horizontal="center" vertical="center" wrapText="1"/>
      <protection/>
    </xf>
    <xf numFmtId="49" fontId="21" fillId="0" borderId="15" xfId="74" applyNumberFormat="1" applyFont="1" applyBorder="1" applyAlignment="1">
      <alignment vertical="center" wrapText="1"/>
      <protection/>
    </xf>
    <xf numFmtId="49" fontId="21" fillId="0" borderId="16" xfId="74" applyNumberFormat="1" applyFont="1" applyBorder="1" applyAlignment="1">
      <alignment vertical="center" wrapText="1"/>
      <protection/>
    </xf>
    <xf numFmtId="0" fontId="19" fillId="0" borderId="23" xfId="74" applyFont="1" applyBorder="1" applyAlignment="1">
      <alignment horizontal="center" vertical="center" wrapText="1"/>
      <protection/>
    </xf>
    <xf numFmtId="0" fontId="19" fillId="0" borderId="16" xfId="74" applyFont="1" applyFill="1" applyBorder="1" applyAlignment="1">
      <alignment horizontal="center" vertical="center" wrapText="1"/>
      <protection/>
    </xf>
    <xf numFmtId="49" fontId="19" fillId="0" borderId="27" xfId="74" applyNumberFormat="1" applyFont="1" applyBorder="1" applyAlignment="1">
      <alignment horizontal="left" vertical="center" wrapText="1" indent="1"/>
      <protection/>
    </xf>
    <xf numFmtId="49" fontId="19" fillId="0" borderId="10" xfId="74" applyNumberFormat="1" applyFont="1" applyBorder="1" applyAlignment="1">
      <alignment horizontal="left" vertical="center" wrapText="1" indent="1"/>
      <protection/>
    </xf>
    <xf numFmtId="0" fontId="19" fillId="0" borderId="11" xfId="74" applyFont="1" applyBorder="1" applyAlignment="1">
      <alignment horizontal="center" wrapText="1"/>
      <protection/>
    </xf>
    <xf numFmtId="49" fontId="19" fillId="0" borderId="23" xfId="74" applyNumberFormat="1" applyFont="1" applyBorder="1" applyAlignment="1">
      <alignment horizontal="left" vertical="center" wrapText="1" indent="1"/>
      <protection/>
    </xf>
    <xf numFmtId="0" fontId="19" fillId="3" borderId="13" xfId="74" applyNumberFormat="1" applyFill="1" applyBorder="1" applyAlignment="1">
      <alignment horizontal="center" vertical="center"/>
      <protection/>
    </xf>
    <xf numFmtId="0" fontId="19" fillId="3" borderId="28" xfId="74" applyNumberFormat="1" applyFill="1" applyBorder="1" applyAlignment="1">
      <alignment horizontal="center" vertical="center"/>
      <protection/>
    </xf>
    <xf numFmtId="0" fontId="19" fillId="3" borderId="12" xfId="74" applyNumberFormat="1" applyFill="1" applyBorder="1" applyAlignment="1">
      <alignment horizontal="center" vertical="center"/>
      <protection/>
    </xf>
    <xf numFmtId="0" fontId="19" fillId="0" borderId="13" xfId="74" applyNumberFormat="1" applyBorder="1" applyAlignment="1">
      <alignment horizontal="center" vertical="center"/>
      <protection/>
    </xf>
    <xf numFmtId="0" fontId="19" fillId="0" borderId="28" xfId="74" applyNumberFormat="1" applyBorder="1" applyAlignment="1">
      <alignment horizontal="center" vertical="center"/>
      <protection/>
    </xf>
    <xf numFmtId="0" fontId="19" fillId="0" borderId="12" xfId="74" applyNumberFormat="1" applyBorder="1" applyAlignment="1">
      <alignment horizontal="center" vertical="center"/>
      <protection/>
    </xf>
    <xf numFmtId="0" fontId="19" fillId="0" borderId="16" xfId="74" applyNumberFormat="1" applyFont="1" applyFill="1" applyBorder="1" applyAlignment="1">
      <alignment horizontal="center" vertical="center" wrapText="1"/>
      <protection/>
    </xf>
    <xf numFmtId="0" fontId="19" fillId="3" borderId="11" xfId="74" applyNumberFormat="1" applyFont="1" applyFill="1" applyBorder="1" applyAlignment="1">
      <alignment horizontal="center" vertical="center" wrapText="1"/>
      <protection/>
    </xf>
    <xf numFmtId="0" fontId="19" fillId="0" borderId="11" xfId="74" applyNumberFormat="1" applyFont="1" applyBorder="1" applyAlignment="1">
      <alignment horizontal="center" vertical="center" wrapText="1"/>
      <protection/>
    </xf>
    <xf numFmtId="0" fontId="26" fillId="16" borderId="0" xfId="72" applyFont="1" applyFill="1" applyAlignment="1" quotePrefix="1">
      <alignment horizontal="justify"/>
      <protection/>
    </xf>
    <xf numFmtId="0" fontId="23" fillId="16" borderId="0" xfId="72" applyFont="1" applyFill="1" applyAlignment="1">
      <alignment horizontal="justify" vertical="center"/>
      <protection/>
    </xf>
    <xf numFmtId="0" fontId="22" fillId="16" borderId="0" xfId="72" applyFont="1" applyFill="1" applyAlignment="1" quotePrefix="1">
      <alignment horizontal="justify" vertical="center"/>
      <protection/>
    </xf>
    <xf numFmtId="0" fontId="19" fillId="0" borderId="13" xfId="74" applyNumberFormat="1" applyFont="1" applyFill="1" applyBorder="1" applyAlignment="1">
      <alignment horizontal="center" vertical="center" wrapText="1"/>
      <protection/>
    </xf>
    <xf numFmtId="0" fontId="19" fillId="0" borderId="28" xfId="74" applyNumberFormat="1" applyFont="1" applyFill="1" applyBorder="1" applyAlignment="1">
      <alignment horizontal="center" vertical="center" wrapText="1"/>
      <protection/>
    </xf>
    <xf numFmtId="0" fontId="19" fillId="0" borderId="12" xfId="74" applyNumberFormat="1" applyFont="1" applyFill="1" applyBorder="1" applyAlignment="1">
      <alignment horizontal="center" vertical="center" wrapText="1"/>
      <protection/>
    </xf>
    <xf numFmtId="49" fontId="24" fillId="0" borderId="0" xfId="74" applyNumberFormat="1" applyFont="1" applyAlignment="1">
      <alignment horizontal="center" vertical="center"/>
      <protection/>
    </xf>
    <xf numFmtId="49" fontId="25" fillId="0" borderId="16" xfId="74" applyNumberFormat="1" applyFont="1" applyBorder="1" applyAlignment="1">
      <alignment horizontal="center" vertical="top"/>
      <protection/>
    </xf>
    <xf numFmtId="49" fontId="19" fillId="0" borderId="13" xfId="74" applyNumberFormat="1" applyFont="1" applyBorder="1" applyAlignment="1">
      <alignment horizontal="center" vertical="center" wrapText="1"/>
      <protection/>
    </xf>
    <xf numFmtId="49" fontId="19" fillId="0" borderId="28" xfId="74" applyNumberFormat="1" applyFont="1" applyBorder="1" applyAlignment="1">
      <alignment horizontal="center" vertical="center" wrapText="1"/>
      <protection/>
    </xf>
    <xf numFmtId="49" fontId="19" fillId="0" borderId="12" xfId="74" applyNumberFormat="1" applyFont="1" applyBorder="1" applyAlignment="1">
      <alignment horizontal="center" vertical="center" wrapText="1"/>
      <protection/>
    </xf>
    <xf numFmtId="49" fontId="21" fillId="0" borderId="13" xfId="74" applyNumberFormat="1" applyFont="1" applyBorder="1">
      <alignment/>
      <protection/>
    </xf>
    <xf numFmtId="49" fontId="21" fillId="0" borderId="28" xfId="74" applyNumberFormat="1" applyFont="1" applyBorder="1">
      <alignment/>
      <protection/>
    </xf>
    <xf numFmtId="49" fontId="21" fillId="0" borderId="12" xfId="74" applyNumberFormat="1" applyFont="1" applyBorder="1">
      <alignment/>
      <protection/>
    </xf>
    <xf numFmtId="49" fontId="19" fillId="0" borderId="0" xfId="74" applyNumberFormat="1" applyFont="1" applyBorder="1" applyAlignment="1">
      <alignment horizontal="right" vertical="center" wrapText="1"/>
      <protection/>
    </xf>
    <xf numFmtId="49" fontId="19" fillId="0" borderId="0" xfId="74" applyNumberFormat="1" applyFont="1" applyBorder="1" applyAlignment="1">
      <alignment vertical="center" wrapText="1"/>
      <protection/>
    </xf>
    <xf numFmtId="49" fontId="19" fillId="0" borderId="30" xfId="74" applyNumberFormat="1" applyFont="1" applyBorder="1" applyAlignment="1">
      <alignment vertical="center" wrapText="1"/>
      <protection/>
    </xf>
    <xf numFmtId="49" fontId="19" fillId="0" borderId="0" xfId="74" applyNumberFormat="1" applyAlignment="1">
      <alignment horizontal="center"/>
      <protection/>
    </xf>
    <xf numFmtId="49" fontId="24" fillId="0" borderId="10" xfId="74" applyNumberFormat="1" applyFont="1" applyBorder="1" applyAlignment="1">
      <alignment horizontal="center" vertical="center"/>
      <protection/>
    </xf>
    <xf numFmtId="49" fontId="24" fillId="0" borderId="10" xfId="74" applyNumberFormat="1" applyFont="1" applyBorder="1" applyAlignment="1">
      <alignment horizontal="left" vertical="center"/>
      <protection/>
    </xf>
    <xf numFmtId="49" fontId="20" fillId="0" borderId="0" xfId="74" applyNumberFormat="1" applyFont="1" applyAlignment="1">
      <alignment horizontal="justify" vertical="center"/>
      <protection/>
    </xf>
    <xf numFmtId="49" fontId="20" fillId="0" borderId="0" xfId="74" applyNumberFormat="1" applyFont="1">
      <alignment/>
      <protection/>
    </xf>
    <xf numFmtId="0" fontId="19" fillId="3" borderId="16" xfId="74" applyNumberFormat="1" applyFont="1" applyFill="1" applyBorder="1" applyAlignment="1">
      <alignment horizontal="center" vertical="center" wrapText="1"/>
      <protection/>
    </xf>
    <xf numFmtId="0" fontId="19" fillId="0" borderId="11" xfId="74" applyFont="1" applyBorder="1" applyAlignment="1">
      <alignment vertical="center" wrapText="1"/>
      <protection/>
    </xf>
    <xf numFmtId="49" fontId="21" fillId="0" borderId="11" xfId="74" applyNumberFormat="1" applyFont="1" applyBorder="1" applyAlignment="1">
      <alignment vertical="center" wrapText="1"/>
      <protection/>
    </xf>
    <xf numFmtId="49" fontId="21" fillId="0" borderId="0" xfId="74" applyNumberFormat="1" applyFont="1" applyAlignment="1">
      <alignment horizontal="center" vertical="center"/>
      <protection/>
    </xf>
    <xf numFmtId="49" fontId="19" fillId="0" borderId="11" xfId="74" applyNumberFormat="1" applyFont="1" applyBorder="1" applyAlignment="1">
      <alignment horizontal="center" vertical="center" wrapText="1"/>
      <protection/>
    </xf>
    <xf numFmtId="49" fontId="21" fillId="0" borderId="11" xfId="74" applyNumberFormat="1" applyFont="1" applyBorder="1" applyAlignment="1">
      <alignment horizontal="center" vertical="center" wrapText="1"/>
      <protection/>
    </xf>
    <xf numFmtId="0" fontId="19" fillId="3" borderId="28" xfId="74" applyNumberFormat="1" applyFont="1" applyFill="1" applyBorder="1" applyAlignment="1">
      <alignment horizontal="center" vertical="center" wrapText="1"/>
      <protection/>
    </xf>
    <xf numFmtId="0" fontId="21" fillId="0" borderId="11" xfId="74" applyFont="1" applyBorder="1" applyAlignment="1">
      <alignment horizontal="center" vertical="center" wrapText="1"/>
      <protection/>
    </xf>
    <xf numFmtId="49" fontId="19" fillId="0" borderId="26" xfId="74" applyNumberFormat="1" applyFont="1" applyBorder="1" applyAlignment="1">
      <alignment horizontal="justify" vertical="center" wrapText="1"/>
      <protection/>
    </xf>
    <xf numFmtId="49" fontId="21" fillId="0" borderId="14" xfId="74" applyNumberFormat="1" applyFont="1" applyBorder="1" applyAlignment="1">
      <alignment vertical="center" wrapText="1"/>
      <protection/>
    </xf>
    <xf numFmtId="0" fontId="19" fillId="0" borderId="13" xfId="74" applyNumberFormat="1" applyFont="1" applyBorder="1" applyAlignment="1" applyProtection="1">
      <alignment horizontal="center" vertical="center" wrapText="1"/>
      <protection hidden="1"/>
    </xf>
    <xf numFmtId="0" fontId="19" fillId="0" borderId="28" xfId="74" applyNumberFormat="1" applyFont="1" applyBorder="1" applyAlignment="1" applyProtection="1">
      <alignment horizontal="center" vertical="center" wrapText="1"/>
      <protection hidden="1"/>
    </xf>
    <xf numFmtId="0" fontId="19" fillId="0" borderId="12" xfId="74" applyNumberFormat="1" applyFont="1" applyBorder="1" applyAlignment="1" applyProtection="1">
      <alignment horizontal="center" vertical="center" wrapText="1"/>
      <protection hidden="1"/>
    </xf>
    <xf numFmtId="0" fontId="19" fillId="0" borderId="13" xfId="74" applyNumberFormat="1" applyFont="1" applyBorder="1" applyAlignment="1" applyProtection="1">
      <alignment horizontal="left" vertical="center" wrapText="1"/>
      <protection hidden="1"/>
    </xf>
    <xf numFmtId="0" fontId="19" fillId="0" borderId="28" xfId="74" applyNumberFormat="1" applyFont="1" applyBorder="1" applyAlignment="1" applyProtection="1">
      <alignment horizontal="left" vertical="center" wrapText="1"/>
      <protection hidden="1"/>
    </xf>
    <xf numFmtId="0" fontId="19" fillId="0" borderId="12" xfId="74" applyNumberFormat="1" applyFont="1" applyBorder="1" applyAlignment="1" applyProtection="1">
      <alignment horizontal="left" vertical="center" wrapText="1"/>
      <protection hidden="1"/>
    </xf>
    <xf numFmtId="49" fontId="19" fillId="0" borderId="29" xfId="74" applyNumberFormat="1" applyFont="1" applyBorder="1" applyAlignment="1">
      <alignment horizontal="left" vertical="center" wrapText="1" indent="1"/>
      <protection/>
    </xf>
    <xf numFmtId="49" fontId="19" fillId="0" borderId="26" xfId="74" applyNumberFormat="1" applyFont="1" applyBorder="1" applyAlignment="1">
      <alignment vertical="center" wrapText="1"/>
      <protection/>
    </xf>
    <xf numFmtId="0" fontId="19" fillId="0" borderId="28" xfId="74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74" applyFont="1" applyBorder="1" applyAlignment="1">
      <alignment horizontal="center" vertical="center" wrapText="1"/>
      <protection/>
    </xf>
    <xf numFmtId="0" fontId="19" fillId="0" borderId="27" xfId="74" applyNumberFormat="1" applyFont="1" applyFill="1" applyBorder="1" applyAlignment="1">
      <alignment horizontal="center" vertical="center" wrapText="1"/>
      <protection/>
    </xf>
    <xf numFmtId="0" fontId="19" fillId="0" borderId="10" xfId="74" applyNumberFormat="1" applyFont="1" applyFill="1" applyBorder="1" applyAlignment="1">
      <alignment horizontal="center" vertical="center" wrapText="1"/>
      <protection/>
    </xf>
    <xf numFmtId="0" fontId="19" fillId="0" borderId="29" xfId="74" applyNumberFormat="1" applyFont="1" applyFill="1" applyBorder="1" applyAlignment="1">
      <alignment horizontal="center" vertical="center" wrapText="1"/>
      <protection/>
    </xf>
    <xf numFmtId="0" fontId="19" fillId="0" borderId="27" xfId="74" applyFont="1" applyFill="1" applyBorder="1" applyAlignment="1">
      <alignment horizontal="center" vertical="center" wrapText="1"/>
      <protection/>
    </xf>
    <xf numFmtId="0" fontId="19" fillId="0" borderId="10" xfId="74" applyFont="1" applyFill="1" applyBorder="1" applyAlignment="1">
      <alignment horizontal="center" vertical="center" wrapText="1"/>
      <protection/>
    </xf>
    <xf numFmtId="0" fontId="19" fillId="0" borderId="29" xfId="74" applyFont="1" applyFill="1" applyBorder="1" applyAlignment="1">
      <alignment horizontal="center" vertical="center" wrapText="1"/>
      <protection/>
    </xf>
    <xf numFmtId="0" fontId="19" fillId="3" borderId="13" xfId="74" applyNumberFormat="1" applyFont="1" applyFill="1" applyBorder="1" applyAlignment="1">
      <alignment horizontal="center" vertical="center" wrapText="1"/>
      <protection/>
    </xf>
    <xf numFmtId="0" fontId="19" fillId="3" borderId="12" xfId="74" applyNumberFormat="1" applyFont="1" applyFill="1" applyBorder="1" applyAlignment="1">
      <alignment horizontal="center" vertical="center" wrapText="1"/>
      <protection/>
    </xf>
    <xf numFmtId="49" fontId="19" fillId="0" borderId="11" xfId="74" applyNumberFormat="1" applyFont="1" applyBorder="1" applyAlignment="1">
      <alignment horizontal="center" vertical="center"/>
      <protection/>
    </xf>
    <xf numFmtId="49" fontId="19" fillId="0" borderId="11" xfId="74" applyNumberFormat="1" applyBorder="1" applyAlignment="1">
      <alignment horizontal="center" vertical="center"/>
      <protection/>
    </xf>
    <xf numFmtId="49" fontId="19" fillId="0" borderId="11" xfId="74" applyNumberFormat="1" applyFont="1" applyBorder="1">
      <alignment/>
      <protection/>
    </xf>
    <xf numFmtId="49" fontId="19" fillId="0" borderId="11" xfId="74" applyNumberFormat="1" applyBorder="1">
      <alignment/>
      <protection/>
    </xf>
    <xf numFmtId="49" fontId="21" fillId="0" borderId="10" xfId="74" applyNumberFormat="1" applyFont="1" applyBorder="1" applyAlignment="1">
      <alignment horizontal="center" vertical="center" wrapText="1"/>
      <protection/>
    </xf>
    <xf numFmtId="49" fontId="19" fillId="0" borderId="0" xfId="74" applyNumberFormat="1" applyFont="1" applyAlignment="1">
      <alignment horizontal="right" vertical="center" wrapText="1"/>
      <protection/>
    </xf>
    <xf numFmtId="49" fontId="19" fillId="0" borderId="0" xfId="74" applyNumberFormat="1" applyFont="1" applyBorder="1" applyAlignment="1">
      <alignment horizontal="center" vertical="center" wrapText="1"/>
      <protection/>
    </xf>
    <xf numFmtId="49" fontId="19" fillId="0" borderId="30" xfId="74" applyNumberFormat="1" applyFont="1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Sheet1 (2)" xfId="72"/>
    <cellStyle name="Обычный_баланс за 1 квартал 2018" xfId="73"/>
    <cellStyle name="Обычный_Укргеофізика 2 кв. 2015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8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153"/>
      <c r="B1" s="1"/>
      <c r="C1" s="150" t="s">
        <v>70</v>
      </c>
      <c r="E1" s="1"/>
      <c r="G1" s="1"/>
    </row>
    <row r="2" spans="1:7" ht="9" customHeight="1">
      <c r="A2" s="152"/>
      <c r="B2" s="151"/>
      <c r="C2" s="150" t="s">
        <v>191</v>
      </c>
      <c r="E2" s="1"/>
      <c r="G2" s="1"/>
    </row>
    <row r="3" spans="1:7" ht="8.25" customHeight="1">
      <c r="A3" s="1"/>
      <c r="B3" s="1"/>
      <c r="C3" s="150" t="s">
        <v>190</v>
      </c>
      <c r="E3" s="1"/>
      <c r="G3" s="1"/>
    </row>
    <row r="4" spans="1:7" ht="2.25" customHeight="1">
      <c r="A4" s="1"/>
      <c r="B4" s="1"/>
      <c r="C4" s="1"/>
      <c r="D4" s="1"/>
      <c r="E4" s="1"/>
      <c r="F4" s="149"/>
      <c r="G4" s="1"/>
    </row>
    <row r="5" spans="1:7" ht="15" customHeight="1" hidden="1" thickBot="1">
      <c r="A5" s="148"/>
      <c r="B5" s="148"/>
      <c r="C5" s="148"/>
      <c r="D5" s="1"/>
      <c r="E5" s="1"/>
      <c r="F5" s="1"/>
      <c r="G5" s="1"/>
    </row>
    <row r="6" spans="1:7" ht="12" customHeight="1">
      <c r="A6" s="147"/>
      <c r="B6" s="165"/>
      <c r="C6" s="166"/>
      <c r="D6" s="146" t="s">
        <v>76</v>
      </c>
      <c r="E6" s="145"/>
      <c r="F6" s="144"/>
      <c r="G6" s="1"/>
    </row>
    <row r="7" spans="1:7" ht="12" customHeight="1">
      <c r="A7" s="143"/>
      <c r="B7" s="165" t="s">
        <v>12</v>
      </c>
      <c r="C7" s="166"/>
      <c r="D7" s="142"/>
      <c r="E7" s="141" t="s">
        <v>189</v>
      </c>
      <c r="F7" s="125"/>
      <c r="G7" s="140"/>
    </row>
    <row r="8" spans="1:7" ht="17.25" customHeight="1">
      <c r="A8" s="122"/>
      <c r="B8" s="131" t="s">
        <v>188</v>
      </c>
      <c r="C8" s="125" t="s">
        <v>13</v>
      </c>
      <c r="D8" s="139">
        <v>1432150</v>
      </c>
      <c r="E8" s="138"/>
      <c r="F8" s="125"/>
      <c r="G8" s="137"/>
    </row>
    <row r="9" spans="1:7" ht="12.75" customHeight="1">
      <c r="A9" s="92"/>
      <c r="B9" s="130" t="s">
        <v>187</v>
      </c>
      <c r="C9" s="125" t="s">
        <v>14</v>
      </c>
      <c r="D9" s="134">
        <v>1210136900</v>
      </c>
      <c r="E9" s="135"/>
      <c r="F9" s="125"/>
      <c r="G9" s="136"/>
    </row>
    <row r="10" spans="1:7" ht="12.75" customHeight="1">
      <c r="A10" s="89"/>
      <c r="B10" s="130" t="s">
        <v>186</v>
      </c>
      <c r="C10" s="125" t="s">
        <v>15</v>
      </c>
      <c r="D10" s="134">
        <v>145</v>
      </c>
      <c r="E10" s="135"/>
      <c r="F10" s="125"/>
      <c r="G10" s="101"/>
    </row>
    <row r="11" spans="1:7" ht="12.75" customHeight="1">
      <c r="A11" s="89"/>
      <c r="B11" s="130" t="s">
        <v>185</v>
      </c>
      <c r="C11" s="125" t="s">
        <v>75</v>
      </c>
      <c r="D11" s="134"/>
      <c r="E11" s="133" t="s">
        <v>184</v>
      </c>
      <c r="F11" s="125"/>
      <c r="G11" s="132"/>
    </row>
    <row r="12" spans="1:7" ht="14.25" customHeight="1">
      <c r="A12" s="89"/>
      <c r="B12" s="130" t="s">
        <v>193</v>
      </c>
      <c r="C12" s="128"/>
      <c r="D12" s="128"/>
      <c r="E12" s="128"/>
      <c r="F12" s="128"/>
      <c r="G12" s="101"/>
    </row>
    <row r="13" spans="1:7" ht="12.75" customHeight="1">
      <c r="A13" s="89"/>
      <c r="B13" s="131" t="s">
        <v>183</v>
      </c>
      <c r="C13" s="125"/>
      <c r="D13" s="125"/>
      <c r="E13" s="125"/>
      <c r="F13" s="125"/>
      <c r="G13" s="101"/>
    </row>
    <row r="14" spans="1:7" ht="12.75" customHeight="1">
      <c r="A14" s="89"/>
      <c r="B14" s="130" t="s">
        <v>182</v>
      </c>
      <c r="C14" s="128"/>
      <c r="D14" s="128"/>
      <c r="E14" s="128"/>
      <c r="F14" s="128"/>
      <c r="G14" s="101"/>
    </row>
    <row r="15" spans="1:7" ht="12" customHeight="1">
      <c r="A15" s="88"/>
      <c r="B15" s="167" t="s">
        <v>181</v>
      </c>
      <c r="C15" s="167"/>
      <c r="D15" s="167"/>
      <c r="E15" s="167"/>
      <c r="F15" s="167"/>
      <c r="G15" s="101"/>
    </row>
    <row r="16" spans="1:7" ht="12" customHeight="1">
      <c r="A16" s="111"/>
      <c r="B16" s="167" t="s">
        <v>16</v>
      </c>
      <c r="C16" s="168"/>
      <c r="D16" s="127"/>
      <c r="E16" s="129" t="s">
        <v>180</v>
      </c>
      <c r="F16" s="125"/>
      <c r="G16" s="101"/>
    </row>
    <row r="17" spans="1:7" ht="12" customHeight="1">
      <c r="A17" s="89"/>
      <c r="B17" s="167" t="s">
        <v>17</v>
      </c>
      <c r="C17" s="168"/>
      <c r="D17" s="127"/>
      <c r="E17" s="126"/>
      <c r="F17" s="125"/>
      <c r="G17" s="101"/>
    </row>
    <row r="18" spans="1:7" ht="3" customHeight="1">
      <c r="A18" s="102"/>
      <c r="B18" s="122"/>
      <c r="C18" s="121"/>
      <c r="D18" s="101"/>
      <c r="E18" s="101"/>
      <c r="F18" s="101"/>
      <c r="G18" s="101"/>
    </row>
    <row r="19" spans="1:7" ht="15" customHeight="1" hidden="1">
      <c r="A19" s="102"/>
      <c r="B19" s="122"/>
      <c r="C19" s="121"/>
      <c r="D19" s="101"/>
      <c r="E19" s="101"/>
      <c r="F19" s="101"/>
      <c r="G19" s="101"/>
    </row>
    <row r="20" spans="1:7" ht="15" customHeight="1">
      <c r="A20" s="89"/>
      <c r="B20" s="124" t="s">
        <v>18</v>
      </c>
      <c r="C20" s="121"/>
      <c r="D20" s="101"/>
      <c r="E20" s="101"/>
      <c r="F20" s="101"/>
      <c r="G20" s="101"/>
    </row>
    <row r="21" spans="1:7" ht="13.5" customHeight="1">
      <c r="A21" s="89"/>
      <c r="B21" s="124" t="s">
        <v>194</v>
      </c>
      <c r="C21" s="121"/>
      <c r="D21" s="101"/>
      <c r="E21" s="101"/>
      <c r="F21" s="101"/>
      <c r="G21" s="101"/>
    </row>
    <row r="22" spans="1:7" ht="15" customHeight="1" hidden="1" thickBot="1">
      <c r="A22" s="89"/>
      <c r="B22" s="122"/>
      <c r="C22" s="121"/>
      <c r="D22" s="101"/>
      <c r="E22" s="101"/>
      <c r="F22" s="101"/>
      <c r="G22" s="101"/>
    </row>
    <row r="23" spans="1:7" ht="12.75" customHeight="1">
      <c r="A23" s="89"/>
      <c r="B23" s="123" t="s">
        <v>179</v>
      </c>
      <c r="C23" s="166" t="s">
        <v>19</v>
      </c>
      <c r="D23" s="173"/>
      <c r="E23" s="5">
        <v>1801001</v>
      </c>
      <c r="F23" s="101"/>
      <c r="G23" s="101"/>
    </row>
    <row r="24" spans="1:7" ht="2.25" customHeight="1">
      <c r="A24" s="89"/>
      <c r="B24" s="122"/>
      <c r="C24" s="121"/>
      <c r="D24" s="101"/>
      <c r="E24" s="101"/>
      <c r="F24" s="101"/>
      <c r="G24" s="101"/>
    </row>
    <row r="25" spans="1:7" ht="15" customHeight="1" hidden="1">
      <c r="A25" s="102"/>
      <c r="B25" s="122"/>
      <c r="C25" s="121"/>
      <c r="D25" s="101"/>
      <c r="E25" s="101"/>
      <c r="F25" s="101"/>
      <c r="G25" s="101"/>
    </row>
    <row r="26" spans="1:7" ht="32.25" customHeight="1">
      <c r="A26" s="102"/>
      <c r="B26" s="120" t="s">
        <v>0</v>
      </c>
      <c r="C26" s="120" t="s">
        <v>2</v>
      </c>
      <c r="D26" s="120" t="s">
        <v>146</v>
      </c>
      <c r="E26" s="120" t="s">
        <v>11</v>
      </c>
      <c r="F26" s="101"/>
      <c r="G26" s="101"/>
    </row>
    <row r="27" spans="1:7" ht="9.75" customHeight="1">
      <c r="A27" s="89"/>
      <c r="B27" s="119" t="s">
        <v>178</v>
      </c>
      <c r="C27" s="119">
        <v>2</v>
      </c>
      <c r="D27" s="119" t="s">
        <v>177</v>
      </c>
      <c r="E27" s="118">
        <v>4</v>
      </c>
      <c r="F27" s="101"/>
      <c r="G27" s="101"/>
    </row>
    <row r="28" spans="1:7" ht="13.5" customHeight="1">
      <c r="A28" s="89"/>
      <c r="B28" s="117" t="s">
        <v>176</v>
      </c>
      <c r="C28" s="68"/>
      <c r="D28" s="171">
        <f>D30-D31</f>
        <v>20556</v>
      </c>
      <c r="E28" s="171">
        <f>E30-E31</f>
        <v>20556</v>
      </c>
      <c r="F28" s="101"/>
      <c r="G28" s="101"/>
    </row>
    <row r="29" spans="1:7" ht="12" customHeight="1">
      <c r="A29" s="89"/>
      <c r="B29" s="116" t="s">
        <v>20</v>
      </c>
      <c r="C29" s="64">
        <v>1000</v>
      </c>
      <c r="D29" s="172"/>
      <c r="E29" s="172"/>
      <c r="F29" s="101"/>
      <c r="G29" s="101"/>
    </row>
    <row r="30" spans="1:7" ht="13.5" customHeight="1">
      <c r="A30" s="89"/>
      <c r="B30" s="115" t="s">
        <v>174</v>
      </c>
      <c r="C30" s="114">
        <v>1001</v>
      </c>
      <c r="D30" s="106">
        <v>21716</v>
      </c>
      <c r="E30" s="98">
        <v>21716</v>
      </c>
      <c r="F30" s="101"/>
      <c r="G30" s="101"/>
    </row>
    <row r="31" spans="1:7" ht="13.5" customHeight="1">
      <c r="A31" s="89"/>
      <c r="B31" s="107" t="s">
        <v>175</v>
      </c>
      <c r="C31" s="79">
        <v>1002</v>
      </c>
      <c r="D31" s="98">
        <v>1160</v>
      </c>
      <c r="E31" s="98">
        <v>1160</v>
      </c>
      <c r="F31" s="101"/>
      <c r="G31" s="101"/>
    </row>
    <row r="32" spans="1:7" ht="13.5" customHeight="1">
      <c r="A32" s="89"/>
      <c r="B32" s="109" t="s">
        <v>21</v>
      </c>
      <c r="C32" s="108">
        <v>1005</v>
      </c>
      <c r="D32" s="98">
        <v>156461</v>
      </c>
      <c r="E32" s="98">
        <v>158346</v>
      </c>
      <c r="F32" s="101"/>
      <c r="G32" s="101"/>
    </row>
    <row r="33" spans="1:7" ht="13.5" customHeight="1">
      <c r="A33" s="88"/>
      <c r="B33" s="107" t="s">
        <v>22</v>
      </c>
      <c r="C33" s="79">
        <v>1010</v>
      </c>
      <c r="D33" s="113">
        <f>D34-D35</f>
        <v>5785</v>
      </c>
      <c r="E33" s="113">
        <f>E34-E35</f>
        <v>5642</v>
      </c>
      <c r="F33" s="101"/>
      <c r="G33" s="101"/>
    </row>
    <row r="34" spans="1:7" ht="13.5" customHeight="1">
      <c r="A34" s="112"/>
      <c r="B34" s="109" t="s">
        <v>174</v>
      </c>
      <c r="C34" s="79">
        <v>1011</v>
      </c>
      <c r="D34" s="98">
        <v>35585</v>
      </c>
      <c r="E34" s="98">
        <v>35670</v>
      </c>
      <c r="F34" s="101"/>
      <c r="G34" s="101"/>
    </row>
    <row r="35" spans="1:7" ht="13.5" customHeight="1">
      <c r="A35" s="102"/>
      <c r="B35" s="107" t="s">
        <v>173</v>
      </c>
      <c r="C35" s="79">
        <v>1012</v>
      </c>
      <c r="D35" s="98">
        <v>29800</v>
      </c>
      <c r="E35" s="98">
        <v>30028</v>
      </c>
      <c r="F35" s="101"/>
      <c r="G35" s="101"/>
    </row>
    <row r="36" spans="1:7" ht="13.5" customHeight="1">
      <c r="A36" s="89"/>
      <c r="B36" s="107" t="s">
        <v>23</v>
      </c>
      <c r="C36" s="108">
        <v>1015</v>
      </c>
      <c r="D36" s="107"/>
      <c r="E36" s="106"/>
      <c r="F36" s="101"/>
      <c r="G36" s="101"/>
    </row>
    <row r="37" spans="1:7" ht="13.5" customHeight="1">
      <c r="A37" s="89"/>
      <c r="B37" s="67" t="s">
        <v>24</v>
      </c>
      <c r="C37" s="108">
        <v>1020</v>
      </c>
      <c r="D37" s="107"/>
      <c r="E37" s="106"/>
      <c r="F37" s="101"/>
      <c r="G37" s="101"/>
    </row>
    <row r="38" spans="1:7" ht="13.5" customHeight="1">
      <c r="A38" s="102"/>
      <c r="B38" s="67" t="s">
        <v>172</v>
      </c>
      <c r="C38" s="163">
        <v>1030</v>
      </c>
      <c r="D38" s="164"/>
      <c r="E38" s="169"/>
      <c r="F38" s="101"/>
      <c r="G38" s="101"/>
    </row>
    <row r="39" spans="1:7" ht="13.5" customHeight="1">
      <c r="A39" s="102"/>
      <c r="B39" s="72" t="s">
        <v>171</v>
      </c>
      <c r="C39" s="163"/>
      <c r="D39" s="164"/>
      <c r="E39" s="169"/>
      <c r="F39" s="101"/>
      <c r="G39" s="101"/>
    </row>
    <row r="40" spans="1:7" ht="13.5" customHeight="1">
      <c r="A40" s="111"/>
      <c r="B40" s="72" t="s">
        <v>170</v>
      </c>
      <c r="C40" s="108">
        <v>1035</v>
      </c>
      <c r="D40" s="107"/>
      <c r="E40" s="106"/>
      <c r="F40" s="110"/>
      <c r="G40" s="110"/>
    </row>
    <row r="41" spans="1:7" ht="13.5" customHeight="1">
      <c r="A41" s="102"/>
      <c r="B41" s="107" t="s">
        <v>169</v>
      </c>
      <c r="C41" s="108">
        <v>1040</v>
      </c>
      <c r="D41" s="107"/>
      <c r="E41" s="106"/>
      <c r="F41" s="101"/>
      <c r="G41" s="101"/>
    </row>
    <row r="42" spans="1:7" ht="13.5" customHeight="1">
      <c r="A42" s="89"/>
      <c r="B42" s="107" t="s">
        <v>168</v>
      </c>
      <c r="C42" s="108">
        <v>1045</v>
      </c>
      <c r="D42" s="109"/>
      <c r="E42" s="107"/>
      <c r="F42" s="101"/>
      <c r="G42" s="101"/>
    </row>
    <row r="43" spans="1:7" ht="13.5" customHeight="1">
      <c r="A43" s="89"/>
      <c r="B43" s="107" t="s">
        <v>167</v>
      </c>
      <c r="C43" s="108">
        <v>1090</v>
      </c>
      <c r="D43" s="107"/>
      <c r="E43" s="106"/>
      <c r="F43" s="101"/>
      <c r="G43" s="101"/>
    </row>
    <row r="44" spans="1:7" ht="15" customHeight="1">
      <c r="A44" s="102"/>
      <c r="B44" s="105" t="s">
        <v>166</v>
      </c>
      <c r="C44" s="104">
        <v>1095</v>
      </c>
      <c r="D44" s="103">
        <f>D28+D32+D33+D36+D37+D38+D40+D41+D42+D43</f>
        <v>182802</v>
      </c>
      <c r="E44" s="103">
        <f>E28+E32+E33+E36+E37+E38+E40+E41+E42+E43</f>
        <v>184544</v>
      </c>
      <c r="F44" s="101"/>
      <c r="G44" s="101"/>
    </row>
    <row r="45" spans="1:7" ht="12" customHeight="1">
      <c r="A45" s="102"/>
      <c r="B45" s="76" t="s">
        <v>165</v>
      </c>
      <c r="C45" s="170">
        <v>1100</v>
      </c>
      <c r="D45" s="75"/>
      <c r="E45" s="74"/>
      <c r="F45" s="101"/>
      <c r="G45" s="101"/>
    </row>
    <row r="46" spans="1:7" ht="12.75" customHeight="1">
      <c r="A46" s="90"/>
      <c r="B46" s="72" t="s">
        <v>164</v>
      </c>
      <c r="C46" s="170"/>
      <c r="D46" s="100">
        <f>D47+D48+D49+D50</f>
        <v>6870</v>
      </c>
      <c r="E46" s="99">
        <f>E47+E48+E49+E50</f>
        <v>5094</v>
      </c>
      <c r="F46" s="81"/>
      <c r="G46" s="81"/>
    </row>
    <row r="47" spans="1:7" ht="13.5" customHeight="1">
      <c r="A47" s="90"/>
      <c r="B47" s="56" t="s">
        <v>163</v>
      </c>
      <c r="C47" s="58">
        <v>1101</v>
      </c>
      <c r="D47" s="98">
        <v>6174</v>
      </c>
      <c r="E47" s="98">
        <v>4386</v>
      </c>
      <c r="F47" s="81"/>
      <c r="G47" s="81"/>
    </row>
    <row r="48" spans="1:7" ht="13.5" customHeight="1">
      <c r="A48" s="90"/>
      <c r="B48" s="56" t="s">
        <v>162</v>
      </c>
      <c r="C48" s="58">
        <v>1102</v>
      </c>
      <c r="D48" s="98">
        <v>588</v>
      </c>
      <c r="E48" s="98">
        <v>599</v>
      </c>
      <c r="F48" s="81"/>
      <c r="G48" s="81"/>
    </row>
    <row r="49" spans="1:7" ht="13.5" customHeight="1">
      <c r="A49" s="90"/>
      <c r="B49" s="56" t="s">
        <v>78</v>
      </c>
      <c r="C49" s="58">
        <v>1103</v>
      </c>
      <c r="D49" s="98">
        <v>108</v>
      </c>
      <c r="E49" s="98">
        <v>109</v>
      </c>
      <c r="F49" s="81"/>
      <c r="G49" s="81"/>
    </row>
    <row r="50" spans="1:7" ht="13.5" customHeight="1">
      <c r="A50" s="90"/>
      <c r="B50" s="56" t="s">
        <v>161</v>
      </c>
      <c r="C50" s="58">
        <v>1104</v>
      </c>
      <c r="D50" s="98"/>
      <c r="E50" s="98"/>
      <c r="F50" s="81"/>
      <c r="G50" s="81"/>
    </row>
    <row r="51" spans="1:7" ht="13.5" customHeight="1">
      <c r="A51" s="89"/>
      <c r="B51" s="48" t="s">
        <v>160</v>
      </c>
      <c r="C51" s="60">
        <v>1110</v>
      </c>
      <c r="D51" s="98"/>
      <c r="E51" s="98"/>
      <c r="F51" s="81"/>
      <c r="G51" s="81"/>
    </row>
    <row r="52" spans="1:7" ht="13.5" customHeight="1">
      <c r="A52" s="96"/>
      <c r="B52" s="56" t="s">
        <v>25</v>
      </c>
      <c r="C52" s="57">
        <v>1125</v>
      </c>
      <c r="D52" s="98">
        <v>1607</v>
      </c>
      <c r="E52" s="98">
        <v>1335</v>
      </c>
      <c r="F52" s="81"/>
      <c r="G52" s="81"/>
    </row>
    <row r="53" spans="1:7" ht="13.5" customHeight="1">
      <c r="A53" s="96"/>
      <c r="B53" s="51" t="s">
        <v>159</v>
      </c>
      <c r="C53" s="95">
        <v>1126</v>
      </c>
      <c r="D53" s="97"/>
      <c r="E53" s="97"/>
      <c r="F53" s="81"/>
      <c r="G53" s="81"/>
    </row>
    <row r="54" spans="1:7" ht="13.5" customHeight="1">
      <c r="A54" s="96"/>
      <c r="B54" s="51" t="s">
        <v>158</v>
      </c>
      <c r="C54" s="95">
        <v>1127</v>
      </c>
      <c r="D54" s="50"/>
      <c r="E54" s="50"/>
      <c r="F54" s="81"/>
      <c r="G54" s="81"/>
    </row>
    <row r="55" spans="1:7" ht="13.5" customHeight="1">
      <c r="A55" s="94"/>
      <c r="B55" s="51" t="s">
        <v>157</v>
      </c>
      <c r="C55" s="160">
        <v>1130</v>
      </c>
      <c r="D55" s="71"/>
      <c r="E55" s="71"/>
      <c r="F55" s="93"/>
      <c r="G55" s="93"/>
    </row>
    <row r="56" spans="1:7" ht="13.5" customHeight="1">
      <c r="A56" s="1"/>
      <c r="B56" s="48" t="s">
        <v>156</v>
      </c>
      <c r="C56" s="162"/>
      <c r="D56" s="54"/>
      <c r="E56" s="54">
        <v>2565</v>
      </c>
      <c r="F56" s="81"/>
      <c r="G56" s="81"/>
    </row>
    <row r="57" spans="1:7" ht="13.5" customHeight="1">
      <c r="A57" s="92"/>
      <c r="B57" s="59" t="s">
        <v>155</v>
      </c>
      <c r="C57" s="55">
        <v>1135</v>
      </c>
      <c r="D57" s="54"/>
      <c r="E57" s="54">
        <v>2224</v>
      </c>
      <c r="F57" s="81"/>
      <c r="G57" s="81"/>
    </row>
    <row r="58" spans="1:7" ht="13.5" customHeight="1">
      <c r="A58" s="90"/>
      <c r="B58" s="59" t="s">
        <v>123</v>
      </c>
      <c r="C58" s="55">
        <v>1136</v>
      </c>
      <c r="D58" s="54"/>
      <c r="E58" s="54"/>
      <c r="F58" s="81"/>
      <c r="G58" s="81"/>
    </row>
    <row r="59" spans="1:7" ht="13.5" customHeight="1">
      <c r="A59" s="90"/>
      <c r="B59" s="91" t="s">
        <v>72</v>
      </c>
      <c r="C59" s="58">
        <v>1140</v>
      </c>
      <c r="D59" s="54"/>
      <c r="E59" s="54"/>
      <c r="F59" s="81"/>
      <c r="G59" s="81"/>
    </row>
    <row r="60" spans="1:7" ht="13.5" customHeight="1">
      <c r="A60" s="90"/>
      <c r="B60" s="56" t="s">
        <v>154</v>
      </c>
      <c r="C60" s="57">
        <v>1155</v>
      </c>
      <c r="D60" s="54">
        <v>3537</v>
      </c>
      <c r="E60" s="54">
        <v>105</v>
      </c>
      <c r="F60" s="81"/>
      <c r="G60" s="81"/>
    </row>
    <row r="61" spans="1:7" ht="13.5" customHeight="1">
      <c r="A61" s="90"/>
      <c r="B61" s="56" t="s">
        <v>153</v>
      </c>
      <c r="C61" s="57">
        <v>1160</v>
      </c>
      <c r="D61" s="71"/>
      <c r="E61" s="54"/>
      <c r="F61" s="81"/>
      <c r="G61" s="81"/>
    </row>
    <row r="62" spans="1:7" ht="13.5" customHeight="1">
      <c r="A62" s="90"/>
      <c r="B62" s="56" t="s">
        <v>26</v>
      </c>
      <c r="C62" s="57">
        <v>1165</v>
      </c>
      <c r="D62" s="53">
        <f>D63+D64</f>
        <v>2506</v>
      </c>
      <c r="E62" s="53">
        <f>E63+E64</f>
        <v>139</v>
      </c>
      <c r="F62" s="81"/>
      <c r="G62" s="81"/>
    </row>
    <row r="63" spans="1:7" ht="13.5" customHeight="1">
      <c r="A63" s="90"/>
      <c r="B63" s="56" t="s">
        <v>77</v>
      </c>
      <c r="C63" s="57">
        <v>1166</v>
      </c>
      <c r="D63" s="54"/>
      <c r="E63" s="54"/>
      <c r="F63" s="81"/>
      <c r="G63" s="81"/>
    </row>
    <row r="64" spans="1:7" ht="13.5" customHeight="1">
      <c r="A64" s="90"/>
      <c r="B64" s="56" t="s">
        <v>152</v>
      </c>
      <c r="C64" s="57">
        <v>1167</v>
      </c>
      <c r="D64" s="54">
        <v>2506</v>
      </c>
      <c r="E64" s="54">
        <v>139</v>
      </c>
      <c r="F64" s="81"/>
      <c r="G64" s="81"/>
    </row>
    <row r="65" spans="1:7" ht="13.5" customHeight="1">
      <c r="A65" s="90"/>
      <c r="B65" s="56" t="s">
        <v>27</v>
      </c>
      <c r="C65" s="55">
        <v>1170</v>
      </c>
      <c r="D65" s="54">
        <v>2500</v>
      </c>
      <c r="E65" s="54">
        <v>2501</v>
      </c>
      <c r="F65" s="81"/>
      <c r="G65" s="81"/>
    </row>
    <row r="66" spans="1:7" ht="13.5" customHeight="1">
      <c r="A66" s="90"/>
      <c r="B66" s="56" t="s">
        <v>151</v>
      </c>
      <c r="C66" s="55">
        <v>1190</v>
      </c>
      <c r="D66" s="54">
        <v>10862</v>
      </c>
      <c r="E66" s="54">
        <v>8036</v>
      </c>
      <c r="F66" s="83"/>
      <c r="G66" s="83"/>
    </row>
    <row r="67" spans="1:7" ht="13.5" customHeight="1">
      <c r="A67" s="89"/>
      <c r="B67" s="46" t="s">
        <v>150</v>
      </c>
      <c r="C67" s="45">
        <v>1195</v>
      </c>
      <c r="D67" s="53">
        <f>D46+D52+D56+D57+D59+D60+D61+D62+D65+D66</f>
        <v>27882</v>
      </c>
      <c r="E67" s="53">
        <f>E46+E52+E56+E57+E59+E60+E61+E62+E65+E66</f>
        <v>21999</v>
      </c>
      <c r="F67" s="81"/>
      <c r="G67" s="81"/>
    </row>
    <row r="68" spans="1:7" ht="13.5" customHeight="1">
      <c r="A68" s="88"/>
      <c r="B68" s="52" t="s">
        <v>149</v>
      </c>
      <c r="C68" s="52">
        <v>1200</v>
      </c>
      <c r="D68" s="51"/>
      <c r="E68" s="50"/>
      <c r="F68" s="81"/>
      <c r="G68" s="81"/>
    </row>
    <row r="69" spans="1:7" ht="13.5" customHeight="1">
      <c r="A69" s="87"/>
      <c r="B69" s="86" t="s">
        <v>148</v>
      </c>
      <c r="C69" s="85">
        <v>1300</v>
      </c>
      <c r="D69" s="84">
        <f>D68+D67+D44</f>
        <v>210684</v>
      </c>
      <c r="E69" s="84">
        <f>E68+E67+E44</f>
        <v>206543</v>
      </c>
      <c r="F69" s="83"/>
      <c r="G69" s="83"/>
    </row>
    <row r="70" spans="1:7" ht="15" customHeight="1">
      <c r="A70" s="4"/>
      <c r="B70" s="4"/>
      <c r="C70" s="4"/>
      <c r="D70" s="83"/>
      <c r="E70" s="83"/>
      <c r="F70" s="83"/>
      <c r="G70" s="83"/>
    </row>
    <row r="71" spans="1:7" ht="15" customHeight="1">
      <c r="A71" s="1"/>
      <c r="B71" s="1"/>
      <c r="C71" s="1"/>
      <c r="D71" s="81"/>
      <c r="E71" s="81"/>
      <c r="F71" s="81"/>
      <c r="G71" s="81">
        <f>E52+E56+E57+E59+E60</f>
        <v>6229</v>
      </c>
    </row>
    <row r="72" spans="1:7" ht="25.5" customHeight="1">
      <c r="A72" s="1"/>
      <c r="B72" s="160" t="s">
        <v>1</v>
      </c>
      <c r="C72" s="82" t="s">
        <v>147</v>
      </c>
      <c r="D72" s="160" t="s">
        <v>146</v>
      </c>
      <c r="E72" s="160" t="s">
        <v>11</v>
      </c>
      <c r="F72" s="1"/>
      <c r="G72" s="1"/>
    </row>
    <row r="73" spans="1:7" ht="12.75">
      <c r="A73" s="1"/>
      <c r="B73" s="161"/>
      <c r="C73" s="62" t="s">
        <v>145</v>
      </c>
      <c r="D73" s="161"/>
      <c r="E73" s="161"/>
      <c r="F73" s="1"/>
      <c r="G73" s="81"/>
    </row>
    <row r="74" spans="1:7" ht="12.75">
      <c r="A74" s="1"/>
      <c r="B74" s="80">
        <v>1</v>
      </c>
      <c r="C74" s="79">
        <v>2</v>
      </c>
      <c r="D74" s="78">
        <v>3</v>
      </c>
      <c r="E74" s="77">
        <v>4</v>
      </c>
      <c r="F74" s="1"/>
      <c r="G74" s="1"/>
    </row>
    <row r="75" spans="1:7" ht="18" customHeight="1">
      <c r="A75" s="1"/>
      <c r="B75" s="76" t="s">
        <v>144</v>
      </c>
      <c r="C75" s="68"/>
      <c r="D75" s="75"/>
      <c r="E75" s="74"/>
      <c r="F75" s="1"/>
      <c r="G75" s="1"/>
    </row>
    <row r="76" spans="1:7" ht="13.5" customHeight="1">
      <c r="A76" s="1"/>
      <c r="B76" s="72" t="s">
        <v>143</v>
      </c>
      <c r="C76" s="64">
        <v>1400</v>
      </c>
      <c r="D76" s="73">
        <v>4016</v>
      </c>
      <c r="E76" s="73">
        <v>4016</v>
      </c>
      <c r="F76" s="1"/>
      <c r="G76" s="1"/>
    </row>
    <row r="77" spans="1:7" ht="13.5" customHeight="1">
      <c r="A77" s="1"/>
      <c r="B77" s="48" t="s">
        <v>28</v>
      </c>
      <c r="C77" s="60">
        <v>1405</v>
      </c>
      <c r="D77" s="47"/>
      <c r="E77" s="47"/>
      <c r="F77" s="1"/>
      <c r="G77" s="1"/>
    </row>
    <row r="78" spans="1:7" ht="13.5" customHeight="1">
      <c r="A78" s="1"/>
      <c r="B78" s="56" t="s">
        <v>142</v>
      </c>
      <c r="C78" s="55">
        <v>1410</v>
      </c>
      <c r="D78" s="71">
        <v>30988</v>
      </c>
      <c r="E78" s="71">
        <v>30988</v>
      </c>
      <c r="F78" s="1"/>
      <c r="G78" s="1"/>
    </row>
    <row r="79" spans="1:7" ht="13.5" customHeight="1">
      <c r="A79" s="1"/>
      <c r="B79" s="56" t="s">
        <v>141</v>
      </c>
      <c r="C79" s="55">
        <v>1415</v>
      </c>
      <c r="D79" s="71"/>
      <c r="E79" s="71"/>
      <c r="F79" s="1"/>
      <c r="G79" s="1"/>
    </row>
    <row r="80" spans="1:7" ht="13.5" customHeight="1">
      <c r="A80" s="1"/>
      <c r="B80" s="56" t="s">
        <v>140</v>
      </c>
      <c r="C80" s="55">
        <v>1420</v>
      </c>
      <c r="D80" s="71">
        <v>-12102</v>
      </c>
      <c r="E80" s="71">
        <v>-22210</v>
      </c>
      <c r="F80" s="1"/>
      <c r="G80" s="1"/>
    </row>
    <row r="81" spans="1:7" ht="13.5" customHeight="1">
      <c r="A81" s="1"/>
      <c r="B81" s="56" t="s">
        <v>139</v>
      </c>
      <c r="C81" s="55">
        <v>1425</v>
      </c>
      <c r="D81" s="55"/>
      <c r="E81" s="55"/>
      <c r="F81" s="1"/>
      <c r="G81" s="1"/>
    </row>
    <row r="82" spans="1:7" ht="13.5" customHeight="1">
      <c r="A82" s="1"/>
      <c r="B82" s="56" t="s">
        <v>138</v>
      </c>
      <c r="C82" s="55">
        <v>1430</v>
      </c>
      <c r="D82" s="55"/>
      <c r="E82" s="55"/>
      <c r="F82" s="1"/>
      <c r="G82" s="1"/>
    </row>
    <row r="83" spans="1:7" ht="13.5" customHeight="1">
      <c r="A83" s="1"/>
      <c r="B83" s="46" t="s">
        <v>137</v>
      </c>
      <c r="C83" s="52">
        <v>1495</v>
      </c>
      <c r="D83" s="70">
        <f>D76+D77+D78+D79+D80+D81+D82+D75</f>
        <v>22902</v>
      </c>
      <c r="E83" s="70">
        <f>E76+E77+E78+E79+E80+E81+E82+E75</f>
        <v>12794</v>
      </c>
      <c r="F83" s="1"/>
      <c r="G83" s="1"/>
    </row>
    <row r="84" spans="1:7" ht="20.25" customHeight="1">
      <c r="A84" s="1"/>
      <c r="B84" s="69" t="s">
        <v>29</v>
      </c>
      <c r="C84" s="68"/>
      <c r="D84" s="67" t="s">
        <v>129</v>
      </c>
      <c r="E84" s="66"/>
      <c r="F84" s="1"/>
      <c r="G84" s="1"/>
    </row>
    <row r="85" spans="1:7" ht="13.5" customHeight="1">
      <c r="A85" s="1"/>
      <c r="B85" s="65" t="s">
        <v>136</v>
      </c>
      <c r="C85" s="64">
        <v>1500</v>
      </c>
      <c r="D85" s="72">
        <v>149</v>
      </c>
      <c r="E85" s="63"/>
      <c r="F85" s="1"/>
      <c r="G85" s="1"/>
    </row>
    <row r="86" spans="1:7" ht="13.5" customHeight="1">
      <c r="A86" s="1"/>
      <c r="B86" s="56" t="s">
        <v>135</v>
      </c>
      <c r="C86" s="60">
        <v>1510</v>
      </c>
      <c r="D86" s="48"/>
      <c r="E86" s="71"/>
      <c r="F86" s="1"/>
      <c r="G86" s="1"/>
    </row>
    <row r="87" spans="1:7" ht="13.5" customHeight="1">
      <c r="A87" s="1"/>
      <c r="B87" s="56" t="s">
        <v>134</v>
      </c>
      <c r="C87" s="55">
        <v>1515</v>
      </c>
      <c r="D87" s="71"/>
      <c r="E87" s="71"/>
      <c r="F87" s="1"/>
      <c r="G87" s="1"/>
    </row>
    <row r="88" spans="1:7" ht="13.5" customHeight="1">
      <c r="A88" s="1"/>
      <c r="B88" s="56" t="s">
        <v>30</v>
      </c>
      <c r="C88" s="55">
        <v>1520</v>
      </c>
      <c r="D88" s="71"/>
      <c r="E88" s="71"/>
      <c r="F88" s="1"/>
      <c r="G88" s="1"/>
    </row>
    <row r="89" spans="1:7" ht="13.5" customHeight="1">
      <c r="A89" s="1"/>
      <c r="B89" s="56" t="s">
        <v>133</v>
      </c>
      <c r="C89" s="58">
        <v>1521</v>
      </c>
      <c r="D89" s="71"/>
      <c r="E89" s="71"/>
      <c r="F89" s="1"/>
      <c r="G89" s="1"/>
    </row>
    <row r="90" spans="1:7" ht="13.5" customHeight="1">
      <c r="A90" s="1"/>
      <c r="B90" s="56" t="s">
        <v>132</v>
      </c>
      <c r="C90" s="55">
        <v>1525</v>
      </c>
      <c r="D90" s="71">
        <v>157159</v>
      </c>
      <c r="E90" s="71">
        <v>158346</v>
      </c>
      <c r="F90" s="1"/>
      <c r="G90" s="1"/>
    </row>
    <row r="91" spans="1:7" ht="13.5" customHeight="1">
      <c r="A91" s="1"/>
      <c r="B91" s="46" t="s">
        <v>131</v>
      </c>
      <c r="C91" s="52">
        <v>1595</v>
      </c>
      <c r="D91" s="70">
        <f>D85+D86+D87+D88+D90</f>
        <v>157308</v>
      </c>
      <c r="E91" s="70">
        <f>E85+E86+E87+E88+E90</f>
        <v>158346</v>
      </c>
      <c r="F91" s="1"/>
      <c r="G91" s="1"/>
    </row>
    <row r="92" spans="1:7" ht="18" customHeight="1">
      <c r="A92" s="1"/>
      <c r="B92" s="69" t="s">
        <v>130</v>
      </c>
      <c r="C92" s="68"/>
      <c r="D92" s="67" t="s">
        <v>129</v>
      </c>
      <c r="E92" s="66"/>
      <c r="F92" s="1"/>
      <c r="G92" s="1"/>
    </row>
    <row r="93" spans="2:5" ht="13.5" customHeight="1">
      <c r="B93" s="65" t="s">
        <v>128</v>
      </c>
      <c r="C93" s="64">
        <v>1600</v>
      </c>
      <c r="D93" s="63"/>
      <c r="E93" s="63"/>
    </row>
    <row r="94" spans="2:5" ht="13.5" customHeight="1">
      <c r="B94" s="51" t="s">
        <v>127</v>
      </c>
      <c r="C94" s="161">
        <v>1610</v>
      </c>
      <c r="D94" s="158"/>
      <c r="E94" s="158"/>
    </row>
    <row r="95" spans="2:5" ht="13.5" customHeight="1">
      <c r="B95" s="61" t="s">
        <v>126</v>
      </c>
      <c r="C95" s="162"/>
      <c r="D95" s="159"/>
      <c r="E95" s="159"/>
    </row>
    <row r="96" spans="2:5" ht="13.5" customHeight="1">
      <c r="B96" s="59" t="s">
        <v>125</v>
      </c>
      <c r="C96" s="55">
        <v>1615</v>
      </c>
      <c r="D96" s="54">
        <v>977</v>
      </c>
      <c r="E96" s="54">
        <v>1028</v>
      </c>
    </row>
    <row r="97" spans="2:5" ht="13.5" customHeight="1">
      <c r="B97" s="59" t="s">
        <v>124</v>
      </c>
      <c r="C97" s="55">
        <v>1620</v>
      </c>
      <c r="D97" s="54">
        <v>8349</v>
      </c>
      <c r="E97" s="54">
        <v>10551</v>
      </c>
    </row>
    <row r="98" spans="2:5" ht="13.5" customHeight="1">
      <c r="B98" s="59" t="s">
        <v>123</v>
      </c>
      <c r="C98" s="55">
        <v>1621</v>
      </c>
      <c r="D98" s="54"/>
      <c r="E98" s="54"/>
    </row>
    <row r="99" spans="2:5" ht="13.5" customHeight="1">
      <c r="B99" s="59" t="s">
        <v>122</v>
      </c>
      <c r="C99" s="55">
        <v>1625</v>
      </c>
      <c r="D99" s="54">
        <v>8646</v>
      </c>
      <c r="E99" s="54">
        <v>9333</v>
      </c>
    </row>
    <row r="100" spans="2:5" ht="13.5" customHeight="1">
      <c r="B100" s="59" t="s">
        <v>121</v>
      </c>
      <c r="C100" s="55">
        <v>1630</v>
      </c>
      <c r="D100" s="54">
        <v>7621</v>
      </c>
      <c r="E100" s="54">
        <v>7438</v>
      </c>
    </row>
    <row r="101" spans="2:5" ht="13.5" customHeight="1">
      <c r="B101" s="56" t="s">
        <v>120</v>
      </c>
      <c r="C101" s="58">
        <v>1635</v>
      </c>
      <c r="D101" s="54">
        <v>4538</v>
      </c>
      <c r="E101" s="54">
        <v>6610</v>
      </c>
    </row>
    <row r="102" spans="2:5" ht="13.5" customHeight="1">
      <c r="B102" s="56" t="s">
        <v>119</v>
      </c>
      <c r="C102" s="58">
        <v>1645</v>
      </c>
      <c r="D102" s="54"/>
      <c r="E102" s="54"/>
    </row>
    <row r="103" spans="2:5" ht="13.5" customHeight="1">
      <c r="B103" s="56" t="s">
        <v>31</v>
      </c>
      <c r="C103" s="57">
        <v>1660</v>
      </c>
      <c r="D103" s="54"/>
      <c r="E103" s="54"/>
    </row>
    <row r="104" spans="2:5" ht="13.5" customHeight="1">
      <c r="B104" s="56" t="s">
        <v>32</v>
      </c>
      <c r="C104" s="55">
        <v>1665</v>
      </c>
      <c r="D104" s="54"/>
      <c r="E104" s="54"/>
    </row>
    <row r="105" spans="2:5" ht="13.5" customHeight="1">
      <c r="B105" s="56" t="s">
        <v>118</v>
      </c>
      <c r="C105" s="55">
        <v>1690</v>
      </c>
      <c r="D105" s="54">
        <v>343</v>
      </c>
      <c r="E105" s="54">
        <v>443</v>
      </c>
    </row>
    <row r="106" spans="2:5" ht="13.5" customHeight="1">
      <c r="B106" s="46" t="s">
        <v>117</v>
      </c>
      <c r="C106" s="45">
        <v>1695</v>
      </c>
      <c r="D106" s="53">
        <f>D93+D94+D96+D97+D99+D100+D103+D104+D105+D101+D102</f>
        <v>30474</v>
      </c>
      <c r="E106" s="53">
        <f>E93+E94+E96+E97+E99+E100+E103+E104+E105+E101+E102</f>
        <v>35403</v>
      </c>
    </row>
    <row r="107" spans="2:5" ht="18.75" customHeight="1">
      <c r="B107" s="52" t="s">
        <v>116</v>
      </c>
      <c r="C107" s="154">
        <v>1700</v>
      </c>
      <c r="D107" s="156"/>
      <c r="E107" s="158"/>
    </row>
    <row r="108" spans="2:5" ht="13.5" customHeight="1">
      <c r="B108" s="49" t="s">
        <v>115</v>
      </c>
      <c r="C108" s="155"/>
      <c r="D108" s="157"/>
      <c r="E108" s="159"/>
    </row>
    <row r="109" spans="2:5" ht="13.5" customHeight="1">
      <c r="B109" s="46" t="s">
        <v>33</v>
      </c>
      <c r="C109" s="45">
        <v>1900</v>
      </c>
      <c r="D109" s="44">
        <f>D107+D106+D91+D83</f>
        <v>210684</v>
      </c>
      <c r="E109" s="44">
        <f>E107+E106+E91+E83</f>
        <v>206543</v>
      </c>
    </row>
    <row r="110" spans="2:5" ht="12.75">
      <c r="B110" s="43"/>
      <c r="D110" s="2"/>
      <c r="E110" s="42"/>
    </row>
    <row r="111" spans="2:5" ht="12.75">
      <c r="B111" s="41"/>
      <c r="D111" s="2"/>
      <c r="E111" s="2"/>
    </row>
    <row r="112" spans="2:5" ht="12.75">
      <c r="B112" s="41"/>
      <c r="C112" s="2"/>
      <c r="D112" s="2"/>
      <c r="E112" s="2"/>
    </row>
    <row r="113" spans="2:5" ht="12.75">
      <c r="B113" s="40" t="s">
        <v>46</v>
      </c>
      <c r="C113" s="3"/>
      <c r="D113" s="2" t="s">
        <v>71</v>
      </c>
      <c r="E113" s="2"/>
    </row>
    <row r="114" spans="2:5" ht="12.75">
      <c r="B114" s="2"/>
      <c r="C114" s="2"/>
      <c r="D114" s="2"/>
      <c r="E114" s="2"/>
    </row>
    <row r="115" spans="2:5" ht="12.75">
      <c r="B115" s="40" t="s">
        <v>34</v>
      </c>
      <c r="C115" s="3"/>
      <c r="D115" s="2"/>
      <c r="E115" s="2"/>
    </row>
  </sheetData>
  <sheetProtection/>
  <mergeCells count="22">
    <mergeCell ref="D28:D29"/>
    <mergeCell ref="E28:E29"/>
    <mergeCell ref="C23:D23"/>
    <mergeCell ref="C38:C39"/>
    <mergeCell ref="D38:D39"/>
    <mergeCell ref="C55:C56"/>
    <mergeCell ref="B6:C6"/>
    <mergeCell ref="B7:C7"/>
    <mergeCell ref="B15:F15"/>
    <mergeCell ref="B16:C16"/>
    <mergeCell ref="E38:E39"/>
    <mergeCell ref="C45:C46"/>
    <mergeCell ref="B17:C17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6">
      <selection activeCell="BH83" sqref="BH83:BR83"/>
    </sheetView>
  </sheetViews>
  <sheetFormatPr defaultColWidth="1.625" defaultRowHeight="12.75"/>
  <cols>
    <col min="1" max="44" width="1.25" style="6" customWidth="1"/>
    <col min="45" max="45" width="2.75390625" style="6" customWidth="1"/>
    <col min="46" max="78" width="1.25" style="6" customWidth="1"/>
    <col min="79" max="82" width="9.375" style="6" customWidth="1"/>
    <col min="83" max="129" width="1.25" style="6" customWidth="1"/>
    <col min="130" max="16384" width="1.625" style="6" customWidth="1"/>
  </cols>
  <sheetData>
    <row r="1" spans="79:82" ht="6" customHeight="1">
      <c r="CA1" s="226" t="s">
        <v>114</v>
      </c>
      <c r="CB1" s="226"/>
      <c r="CC1" s="226"/>
      <c r="CD1" s="226"/>
    </row>
    <row r="2" spans="3:82" ht="13.5" customHeight="1">
      <c r="C2" s="39"/>
      <c r="D2" s="39"/>
      <c r="BJ2" s="234" t="s">
        <v>76</v>
      </c>
      <c r="BK2" s="235"/>
      <c r="BL2" s="235"/>
      <c r="BM2" s="235"/>
      <c r="BN2" s="235"/>
      <c r="BO2" s="235"/>
      <c r="BP2" s="235"/>
      <c r="BQ2" s="235"/>
      <c r="BR2" s="236"/>
      <c r="CA2" s="226"/>
      <c r="CB2" s="226"/>
      <c r="CC2" s="226"/>
      <c r="CD2" s="226"/>
    </row>
    <row r="3" spans="3:82" ht="13.5" customHeight="1">
      <c r="C3" s="240" t="s">
        <v>12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78" t="s">
        <v>192</v>
      </c>
      <c r="BK3" s="279"/>
      <c r="BL3" s="279"/>
      <c r="BM3" s="276" t="s">
        <v>195</v>
      </c>
      <c r="BN3" s="277"/>
      <c r="BO3" s="277"/>
      <c r="BP3" s="252" t="s">
        <v>69</v>
      </c>
      <c r="BQ3" s="252"/>
      <c r="BR3" s="252"/>
      <c r="CA3" s="226"/>
      <c r="CB3" s="226"/>
      <c r="CC3" s="226"/>
      <c r="CD3" s="226"/>
    </row>
    <row r="4" spans="3:82" ht="13.5" customHeight="1">
      <c r="C4" s="241" t="s">
        <v>47</v>
      </c>
      <c r="D4" s="241"/>
      <c r="E4" s="241"/>
      <c r="F4" s="241"/>
      <c r="G4" s="241"/>
      <c r="H4" s="241"/>
      <c r="I4" s="241"/>
      <c r="J4" s="241"/>
      <c r="K4" s="241"/>
      <c r="L4" s="280" t="s">
        <v>68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BA4" s="241" t="s">
        <v>13</v>
      </c>
      <c r="BB4" s="241"/>
      <c r="BC4" s="241"/>
      <c r="BD4" s="241"/>
      <c r="BE4" s="241"/>
      <c r="BF4" s="241"/>
      <c r="BG4" s="241"/>
      <c r="BH4" s="241"/>
      <c r="BI4" s="242"/>
      <c r="BJ4" s="237" t="s">
        <v>113</v>
      </c>
      <c r="BK4" s="238"/>
      <c r="BL4" s="238"/>
      <c r="BM4" s="238"/>
      <c r="BN4" s="238"/>
      <c r="BO4" s="238"/>
      <c r="BP4" s="238"/>
      <c r="BQ4" s="238"/>
      <c r="BR4" s="239"/>
      <c r="CA4" s="226"/>
      <c r="CB4" s="226"/>
      <c r="CC4" s="226"/>
      <c r="CD4" s="226"/>
    </row>
    <row r="5" spans="11:82" ht="11.25" customHeight="1">
      <c r="K5" s="38"/>
      <c r="L5" s="233" t="s">
        <v>48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CA5" s="227" t="s">
        <v>112</v>
      </c>
      <c r="CB5" s="227"/>
      <c r="CC5" s="227"/>
      <c r="CD5" s="227"/>
    </row>
    <row r="6" spans="79:82" ht="6" customHeight="1">
      <c r="CA6" s="227"/>
      <c r="CB6" s="227"/>
      <c r="CC6" s="227"/>
      <c r="CD6" s="227"/>
    </row>
    <row r="7" spans="3:82" ht="18" customHeight="1">
      <c r="C7" s="232" t="s">
        <v>111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CA7" s="227"/>
      <c r="CB7" s="227"/>
      <c r="CC7" s="227"/>
      <c r="CD7" s="227"/>
    </row>
    <row r="8" spans="2:82" ht="15.75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32" t="s">
        <v>74</v>
      </c>
      <c r="Z8" s="232"/>
      <c r="AA8" s="232"/>
      <c r="AB8" s="244" t="s">
        <v>196</v>
      </c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32"/>
      <c r="AQ8" s="232"/>
      <c r="AR8" s="232"/>
      <c r="AS8" s="245" t="s">
        <v>73</v>
      </c>
      <c r="AT8" s="245"/>
      <c r="AU8" s="245"/>
      <c r="AV8" s="232" t="s">
        <v>110</v>
      </c>
      <c r="AW8" s="232"/>
      <c r="AX8" s="232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CA8" s="227"/>
      <c r="CB8" s="227"/>
      <c r="CC8" s="227"/>
      <c r="CD8" s="227"/>
    </row>
    <row r="9" spans="79:82" ht="8.25" customHeight="1">
      <c r="CA9" s="228" t="s">
        <v>109</v>
      </c>
      <c r="CB9" s="228"/>
      <c r="CC9" s="228"/>
      <c r="CD9" s="228"/>
    </row>
    <row r="10" spans="42:82" ht="13.5" customHeight="1">
      <c r="AP10" s="281" t="s">
        <v>108</v>
      </c>
      <c r="AQ10" s="281"/>
      <c r="AR10" s="281"/>
      <c r="AS10" s="281"/>
      <c r="AT10" s="281"/>
      <c r="AU10" s="281"/>
      <c r="AV10" s="281"/>
      <c r="AW10" s="281"/>
      <c r="AX10" s="282" t="s">
        <v>19</v>
      </c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3"/>
      <c r="BJ10" s="234">
        <v>1801003</v>
      </c>
      <c r="BK10" s="235"/>
      <c r="BL10" s="235"/>
      <c r="BM10" s="235"/>
      <c r="BN10" s="235"/>
      <c r="BO10" s="235"/>
      <c r="BP10" s="235"/>
      <c r="BQ10" s="235"/>
      <c r="BR10" s="236"/>
      <c r="CA10" s="228"/>
      <c r="CB10" s="228"/>
      <c r="CC10" s="228"/>
      <c r="CD10" s="228"/>
    </row>
    <row r="11" ht="8.25" customHeight="1" hidden="1"/>
    <row r="12" spans="3:71" ht="9" customHeight="1">
      <c r="C12" s="251" t="s">
        <v>107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</row>
    <row r="13" ht="9" customHeight="1"/>
    <row r="14" spans="3:70" ht="55.5" customHeight="1">
      <c r="C14" s="252" t="s">
        <v>49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 t="s">
        <v>2</v>
      </c>
      <c r="AV14" s="252"/>
      <c r="AW14" s="252"/>
      <c r="AX14" s="252"/>
      <c r="AY14" s="252" t="s">
        <v>50</v>
      </c>
      <c r="AZ14" s="252"/>
      <c r="BA14" s="252"/>
      <c r="BB14" s="252"/>
      <c r="BC14" s="252"/>
      <c r="BD14" s="252"/>
      <c r="BE14" s="252"/>
      <c r="BF14" s="252"/>
      <c r="BG14" s="252"/>
      <c r="BH14" s="252" t="s">
        <v>51</v>
      </c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</row>
    <row r="15" spans="3:70" ht="13.5" customHeight="1">
      <c r="C15" s="252">
        <v>1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>
        <v>2</v>
      </c>
      <c r="AV15" s="252"/>
      <c r="AW15" s="252"/>
      <c r="AX15" s="252"/>
      <c r="AY15" s="252">
        <v>3</v>
      </c>
      <c r="AZ15" s="252"/>
      <c r="BA15" s="252"/>
      <c r="BB15" s="252"/>
      <c r="BC15" s="252"/>
      <c r="BD15" s="252"/>
      <c r="BE15" s="252"/>
      <c r="BF15" s="252"/>
      <c r="BG15" s="252"/>
      <c r="BH15" s="252">
        <v>4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</row>
    <row r="16" spans="3:70" ht="13.5" customHeight="1">
      <c r="C16" s="196" t="s">
        <v>106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88">
        <v>2000</v>
      </c>
      <c r="AV16" s="188"/>
      <c r="AW16" s="188"/>
      <c r="AX16" s="188"/>
      <c r="AY16" s="225">
        <v>4254</v>
      </c>
      <c r="AZ16" s="225"/>
      <c r="BA16" s="225"/>
      <c r="BB16" s="225"/>
      <c r="BC16" s="225"/>
      <c r="BD16" s="225"/>
      <c r="BE16" s="225"/>
      <c r="BF16" s="225"/>
      <c r="BG16" s="225"/>
      <c r="BH16" s="189">
        <v>5423</v>
      </c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</row>
    <row r="17" spans="3:70" ht="13.5" customHeight="1">
      <c r="C17" s="197" t="s">
        <v>52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9"/>
      <c r="AU17" s="200">
        <v>2010</v>
      </c>
      <c r="AV17" s="201"/>
      <c r="AW17" s="201"/>
      <c r="AX17" s="202"/>
      <c r="AY17" s="274">
        <f>AY18-AY19-AY20+AY21</f>
        <v>0</v>
      </c>
      <c r="AZ17" s="254"/>
      <c r="BA17" s="254"/>
      <c r="BB17" s="254"/>
      <c r="BC17" s="254"/>
      <c r="BD17" s="254"/>
      <c r="BE17" s="254"/>
      <c r="BF17" s="254"/>
      <c r="BG17" s="275"/>
      <c r="BH17" s="217">
        <f>BH18-BH19-BH20+BH21</f>
        <v>0</v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</row>
    <row r="18" spans="3:70" ht="13.5" customHeight="1">
      <c r="C18" s="197" t="s">
        <v>105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9"/>
      <c r="AU18" s="200">
        <v>2011</v>
      </c>
      <c r="AV18" s="201"/>
      <c r="AW18" s="201"/>
      <c r="AX18" s="202"/>
      <c r="AY18" s="203"/>
      <c r="AZ18" s="204"/>
      <c r="BA18" s="204"/>
      <c r="BB18" s="204"/>
      <c r="BC18" s="204"/>
      <c r="BD18" s="204"/>
      <c r="BE18" s="204"/>
      <c r="BF18" s="204"/>
      <c r="BG18" s="205"/>
      <c r="BH18" s="220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</row>
    <row r="19" spans="3:70" ht="13.5" customHeight="1">
      <c r="C19" s="197" t="s">
        <v>104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9"/>
      <c r="AU19" s="200">
        <v>2012</v>
      </c>
      <c r="AV19" s="201"/>
      <c r="AW19" s="201"/>
      <c r="AX19" s="202"/>
      <c r="AY19" s="203"/>
      <c r="AZ19" s="204"/>
      <c r="BA19" s="204"/>
      <c r="BB19" s="204"/>
      <c r="BC19" s="204"/>
      <c r="BD19" s="204"/>
      <c r="BE19" s="204"/>
      <c r="BF19" s="204"/>
      <c r="BG19" s="205"/>
      <c r="BH19" s="220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</row>
    <row r="20" spans="3:70" ht="13.5" customHeight="1">
      <c r="C20" s="197" t="s">
        <v>103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9"/>
      <c r="AU20" s="200">
        <v>2013</v>
      </c>
      <c r="AV20" s="201"/>
      <c r="AW20" s="201"/>
      <c r="AX20" s="202"/>
      <c r="AY20" s="203"/>
      <c r="AZ20" s="204"/>
      <c r="BA20" s="204"/>
      <c r="BB20" s="204"/>
      <c r="BC20" s="204"/>
      <c r="BD20" s="204"/>
      <c r="BE20" s="204"/>
      <c r="BF20" s="204"/>
      <c r="BG20" s="205"/>
      <c r="BH20" s="220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</row>
    <row r="21" spans="3:70" ht="13.5" customHeight="1">
      <c r="C21" s="197" t="s">
        <v>102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9"/>
      <c r="AU21" s="200">
        <v>2014</v>
      </c>
      <c r="AV21" s="201"/>
      <c r="AW21" s="201"/>
      <c r="AX21" s="202"/>
      <c r="AY21" s="203"/>
      <c r="AZ21" s="204"/>
      <c r="BA21" s="204"/>
      <c r="BB21" s="204"/>
      <c r="BC21" s="204"/>
      <c r="BD21" s="204"/>
      <c r="BE21" s="204"/>
      <c r="BF21" s="204"/>
      <c r="BG21" s="205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2"/>
    </row>
    <row r="22" spans="3:70" ht="13.5" customHeight="1">
      <c r="C22" s="265" t="s">
        <v>101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7">
        <v>2050</v>
      </c>
      <c r="AV22" s="267"/>
      <c r="AW22" s="267"/>
      <c r="AX22" s="267"/>
      <c r="AY22" s="28" t="s">
        <v>84</v>
      </c>
      <c r="AZ22" s="204">
        <v>4322</v>
      </c>
      <c r="BA22" s="204"/>
      <c r="BB22" s="204"/>
      <c r="BC22" s="204"/>
      <c r="BD22" s="204"/>
      <c r="BE22" s="204"/>
      <c r="BF22" s="204"/>
      <c r="BG22" s="23" t="s">
        <v>83</v>
      </c>
      <c r="BH22" s="28" t="s">
        <v>84</v>
      </c>
      <c r="BI22" s="204">
        <v>4105</v>
      </c>
      <c r="BJ22" s="204"/>
      <c r="BK22" s="204"/>
      <c r="BL22" s="204"/>
      <c r="BM22" s="204"/>
      <c r="BN22" s="204"/>
      <c r="BO22" s="204"/>
      <c r="BP22" s="204"/>
      <c r="BQ22" s="204"/>
      <c r="BR22" s="23" t="s">
        <v>83</v>
      </c>
    </row>
    <row r="23" spans="3:70" ht="13.5" customHeight="1">
      <c r="C23" s="197" t="s">
        <v>53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9"/>
      <c r="AU23" s="200">
        <v>2070</v>
      </c>
      <c r="AV23" s="201"/>
      <c r="AW23" s="201"/>
      <c r="AX23" s="202"/>
      <c r="AY23" s="203"/>
      <c r="AZ23" s="204"/>
      <c r="BA23" s="204"/>
      <c r="BB23" s="204"/>
      <c r="BC23" s="204"/>
      <c r="BD23" s="204"/>
      <c r="BE23" s="204"/>
      <c r="BF23" s="204"/>
      <c r="BG23" s="205"/>
      <c r="BH23" s="203"/>
      <c r="BI23" s="204"/>
      <c r="BJ23" s="204"/>
      <c r="BK23" s="204"/>
      <c r="BL23" s="204"/>
      <c r="BM23" s="204"/>
      <c r="BN23" s="204"/>
      <c r="BO23" s="204"/>
      <c r="BP23" s="204"/>
      <c r="BQ23" s="204"/>
      <c r="BR23" s="205"/>
    </row>
    <row r="24" spans="3:70" ht="13.5" customHeight="1">
      <c r="C24" s="209" t="s">
        <v>100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5">
        <v>2090</v>
      </c>
      <c r="AV24" s="215"/>
      <c r="AW24" s="215"/>
      <c r="AX24" s="215"/>
      <c r="AY24" s="224">
        <f>IF((AY16+AY17)&gt;(AZ22+AY23),AY16+AY17-AZ22-AY23,0)</f>
        <v>0</v>
      </c>
      <c r="AZ24" s="224"/>
      <c r="BA24" s="224"/>
      <c r="BB24" s="224"/>
      <c r="BC24" s="224"/>
      <c r="BD24" s="224"/>
      <c r="BE24" s="224"/>
      <c r="BF24" s="224"/>
      <c r="BG24" s="224"/>
      <c r="BH24" s="175">
        <f>IF((BH16+BH17)&gt;(BI22+BH23),BH16+BH17-BI22-BH23,0)</f>
        <v>1318</v>
      </c>
      <c r="BI24" s="176"/>
      <c r="BJ24" s="176"/>
      <c r="BK24" s="176"/>
      <c r="BL24" s="176"/>
      <c r="BM24" s="176"/>
      <c r="BN24" s="176"/>
      <c r="BO24" s="176"/>
      <c r="BP24" s="176"/>
      <c r="BQ24" s="176"/>
      <c r="BR24" s="177"/>
    </row>
    <row r="25" spans="3:70" ht="13.5" customHeight="1">
      <c r="C25" s="213" t="s">
        <v>86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24"/>
      <c r="AZ25" s="224"/>
      <c r="BA25" s="224"/>
      <c r="BB25" s="224"/>
      <c r="BC25" s="224"/>
      <c r="BD25" s="224"/>
      <c r="BE25" s="224"/>
      <c r="BF25" s="224"/>
      <c r="BG25" s="224"/>
      <c r="BH25" s="178"/>
      <c r="BI25" s="179"/>
      <c r="BJ25" s="179"/>
      <c r="BK25" s="179"/>
      <c r="BL25" s="179"/>
      <c r="BM25" s="179"/>
      <c r="BN25" s="179"/>
      <c r="BO25" s="179"/>
      <c r="BP25" s="179"/>
      <c r="BQ25" s="179"/>
      <c r="BR25" s="180"/>
    </row>
    <row r="26" spans="3:70" ht="13.5" customHeight="1">
      <c r="C26" s="216" t="s">
        <v>85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1">
        <v>2095</v>
      </c>
      <c r="AV26" s="211"/>
      <c r="AW26" s="211"/>
      <c r="AX26" s="211"/>
      <c r="AY26" s="19" t="s">
        <v>84</v>
      </c>
      <c r="AZ26" s="191">
        <f>IF((AZ22+AY23)&gt;(AY16+AY17),AZ22+AY23-AY16-AY17,0)</f>
        <v>68</v>
      </c>
      <c r="BA26" s="191"/>
      <c r="BB26" s="191"/>
      <c r="BC26" s="191"/>
      <c r="BD26" s="191"/>
      <c r="BE26" s="191"/>
      <c r="BF26" s="191"/>
      <c r="BG26" s="18" t="s">
        <v>83</v>
      </c>
      <c r="BH26" s="36" t="s">
        <v>84</v>
      </c>
      <c r="BI26" s="248">
        <f>IF((BI22+BH23)&gt;(BH16+BH17),BI22+BH23-BH16-BH17,0)</f>
        <v>0</v>
      </c>
      <c r="BJ26" s="248"/>
      <c r="BK26" s="248"/>
      <c r="BL26" s="248"/>
      <c r="BM26" s="248"/>
      <c r="BN26" s="248"/>
      <c r="BO26" s="248"/>
      <c r="BP26" s="248"/>
      <c r="BQ26" s="248"/>
      <c r="BR26" s="35" t="s">
        <v>83</v>
      </c>
    </row>
    <row r="27" spans="3:70" ht="13.5" customHeight="1">
      <c r="C27" s="197" t="s">
        <v>99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9"/>
      <c r="AU27" s="200">
        <v>2105</v>
      </c>
      <c r="AV27" s="201"/>
      <c r="AW27" s="201"/>
      <c r="AX27" s="201"/>
      <c r="AY27" s="33"/>
      <c r="AZ27" s="212"/>
      <c r="BA27" s="212"/>
      <c r="BB27" s="212"/>
      <c r="BC27" s="212"/>
      <c r="BD27" s="212"/>
      <c r="BE27" s="212"/>
      <c r="BF27" s="212"/>
      <c r="BG27" s="34"/>
      <c r="BH27" s="33"/>
      <c r="BI27" s="223"/>
      <c r="BJ27" s="223"/>
      <c r="BK27" s="223"/>
      <c r="BL27" s="223"/>
      <c r="BM27" s="223"/>
      <c r="BN27" s="223"/>
      <c r="BO27" s="223"/>
      <c r="BP27" s="223"/>
      <c r="BQ27" s="223"/>
      <c r="BR27" s="32"/>
    </row>
    <row r="28" spans="3:70" ht="13.5" customHeight="1">
      <c r="C28" s="197" t="s">
        <v>54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9"/>
      <c r="AU28" s="200">
        <v>2110</v>
      </c>
      <c r="AV28" s="201"/>
      <c r="AW28" s="201"/>
      <c r="AX28" s="201"/>
      <c r="AY28" s="30"/>
      <c r="AZ28" s="207"/>
      <c r="BA28" s="207"/>
      <c r="BB28" s="207"/>
      <c r="BC28" s="207"/>
      <c r="BD28" s="207"/>
      <c r="BE28" s="207"/>
      <c r="BF28" s="207"/>
      <c r="BG28" s="31"/>
      <c r="BH28" s="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9"/>
    </row>
    <row r="29" spans="3:70" ht="13.5" customHeight="1">
      <c r="C29" s="197" t="s">
        <v>98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9"/>
      <c r="AU29" s="200">
        <v>2111</v>
      </c>
      <c r="AV29" s="201"/>
      <c r="AW29" s="201"/>
      <c r="AX29" s="202"/>
      <c r="AY29" s="271"/>
      <c r="AZ29" s="272"/>
      <c r="BA29" s="272"/>
      <c r="BB29" s="272"/>
      <c r="BC29" s="272"/>
      <c r="BD29" s="272"/>
      <c r="BE29" s="272"/>
      <c r="BF29" s="272"/>
      <c r="BG29" s="273"/>
      <c r="BH29" s="268"/>
      <c r="BI29" s="269"/>
      <c r="BJ29" s="269"/>
      <c r="BK29" s="269"/>
      <c r="BL29" s="269"/>
      <c r="BM29" s="269"/>
      <c r="BN29" s="269"/>
      <c r="BO29" s="269"/>
      <c r="BP29" s="269"/>
      <c r="BQ29" s="269"/>
      <c r="BR29" s="270"/>
    </row>
    <row r="30" spans="3:70" ht="13.5" customHeight="1">
      <c r="C30" s="197" t="s">
        <v>97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9"/>
      <c r="AU30" s="200">
        <v>2112</v>
      </c>
      <c r="AV30" s="201"/>
      <c r="AW30" s="201"/>
      <c r="AX30" s="202"/>
      <c r="AY30" s="206"/>
      <c r="AZ30" s="207"/>
      <c r="BA30" s="207"/>
      <c r="BB30" s="207"/>
      <c r="BC30" s="207"/>
      <c r="BD30" s="207"/>
      <c r="BE30" s="207"/>
      <c r="BF30" s="207"/>
      <c r="BG30" s="208"/>
      <c r="BH30" s="229"/>
      <c r="BI30" s="230"/>
      <c r="BJ30" s="230"/>
      <c r="BK30" s="230"/>
      <c r="BL30" s="230"/>
      <c r="BM30" s="230"/>
      <c r="BN30" s="230"/>
      <c r="BO30" s="230"/>
      <c r="BP30" s="230"/>
      <c r="BQ30" s="230"/>
      <c r="BR30" s="231"/>
    </row>
    <row r="31" spans="3:70" ht="13.5" customHeight="1">
      <c r="C31" s="196" t="s">
        <v>96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88">
        <v>2120</v>
      </c>
      <c r="AV31" s="188"/>
      <c r="AW31" s="188"/>
      <c r="AX31" s="188"/>
      <c r="AY31" s="188">
        <v>414</v>
      </c>
      <c r="AZ31" s="188"/>
      <c r="BA31" s="188"/>
      <c r="BB31" s="188"/>
      <c r="BC31" s="188"/>
      <c r="BD31" s="188"/>
      <c r="BE31" s="188"/>
      <c r="BF31" s="188"/>
      <c r="BG31" s="188"/>
      <c r="BH31" s="189">
        <v>493</v>
      </c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</row>
    <row r="32" spans="3:70" ht="26.25" customHeight="1">
      <c r="C32" s="197" t="s">
        <v>95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9"/>
      <c r="AU32" s="200">
        <v>2121</v>
      </c>
      <c r="AV32" s="201"/>
      <c r="AW32" s="201"/>
      <c r="AX32" s="202"/>
      <c r="AY32" s="200"/>
      <c r="AZ32" s="201"/>
      <c r="BA32" s="201"/>
      <c r="BB32" s="201"/>
      <c r="BC32" s="201"/>
      <c r="BD32" s="201"/>
      <c r="BE32" s="201"/>
      <c r="BF32" s="201"/>
      <c r="BG32" s="202"/>
      <c r="BH32" s="220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</row>
    <row r="33" spans="3:70" ht="26.25" customHeight="1">
      <c r="C33" s="197" t="s">
        <v>94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9"/>
      <c r="AU33" s="200">
        <v>2122</v>
      </c>
      <c r="AV33" s="201"/>
      <c r="AW33" s="201"/>
      <c r="AX33" s="202"/>
      <c r="AY33" s="200"/>
      <c r="AZ33" s="201"/>
      <c r="BA33" s="201"/>
      <c r="BB33" s="201"/>
      <c r="BC33" s="201"/>
      <c r="BD33" s="201"/>
      <c r="BE33" s="201"/>
      <c r="BF33" s="201"/>
      <c r="BG33" s="202"/>
      <c r="BH33" s="220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</row>
    <row r="34" spans="3:70" ht="12.75">
      <c r="C34" s="197" t="s">
        <v>93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9"/>
      <c r="AU34" s="200">
        <v>2123</v>
      </c>
      <c r="AV34" s="201"/>
      <c r="AW34" s="201"/>
      <c r="AX34" s="202"/>
      <c r="AY34" s="200"/>
      <c r="AZ34" s="201"/>
      <c r="BA34" s="201"/>
      <c r="BB34" s="201"/>
      <c r="BC34" s="201"/>
      <c r="BD34" s="201"/>
      <c r="BE34" s="201"/>
      <c r="BF34" s="201"/>
      <c r="BG34" s="202"/>
      <c r="BH34" s="220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3:70" ht="13.5" customHeight="1">
      <c r="C35" s="196" t="s">
        <v>55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88">
        <v>2130</v>
      </c>
      <c r="AV35" s="188"/>
      <c r="AW35" s="188"/>
      <c r="AX35" s="188"/>
      <c r="AY35" s="9" t="s">
        <v>84</v>
      </c>
      <c r="AZ35" s="201">
        <v>2353</v>
      </c>
      <c r="BA35" s="201"/>
      <c r="BB35" s="201"/>
      <c r="BC35" s="201"/>
      <c r="BD35" s="201"/>
      <c r="BE35" s="201"/>
      <c r="BF35" s="201"/>
      <c r="BG35" s="8" t="s">
        <v>83</v>
      </c>
      <c r="BH35" s="28" t="s">
        <v>84</v>
      </c>
      <c r="BI35" s="204">
        <v>837</v>
      </c>
      <c r="BJ35" s="204"/>
      <c r="BK35" s="204"/>
      <c r="BL35" s="204"/>
      <c r="BM35" s="204"/>
      <c r="BN35" s="204"/>
      <c r="BO35" s="204"/>
      <c r="BP35" s="204"/>
      <c r="BQ35" s="204"/>
      <c r="BR35" s="23" t="s">
        <v>83</v>
      </c>
    </row>
    <row r="36" spans="3:70" ht="13.5" customHeight="1">
      <c r="C36" s="196" t="s">
        <v>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88">
        <v>2150</v>
      </c>
      <c r="AV36" s="188"/>
      <c r="AW36" s="188"/>
      <c r="AX36" s="188"/>
      <c r="AY36" s="9" t="s">
        <v>84</v>
      </c>
      <c r="AZ36" s="201"/>
      <c r="BA36" s="201"/>
      <c r="BB36" s="201"/>
      <c r="BC36" s="201"/>
      <c r="BD36" s="201"/>
      <c r="BE36" s="201"/>
      <c r="BF36" s="201"/>
      <c r="BG36" s="8" t="s">
        <v>83</v>
      </c>
      <c r="BH36" s="28" t="s">
        <v>84</v>
      </c>
      <c r="BI36" s="204"/>
      <c r="BJ36" s="204"/>
      <c r="BK36" s="204"/>
      <c r="BL36" s="204"/>
      <c r="BM36" s="204"/>
      <c r="BN36" s="204"/>
      <c r="BO36" s="204"/>
      <c r="BP36" s="204"/>
      <c r="BQ36" s="204"/>
      <c r="BR36" s="23" t="s">
        <v>83</v>
      </c>
    </row>
    <row r="37" spans="3:70" ht="13.5" customHeight="1">
      <c r="C37" s="265" t="s">
        <v>4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188">
        <v>2180</v>
      </c>
      <c r="AV37" s="188"/>
      <c r="AW37" s="188"/>
      <c r="AX37" s="188"/>
      <c r="AY37" s="9" t="s">
        <v>84</v>
      </c>
      <c r="AZ37" s="201">
        <v>8101</v>
      </c>
      <c r="BA37" s="201"/>
      <c r="BB37" s="201"/>
      <c r="BC37" s="201"/>
      <c r="BD37" s="201"/>
      <c r="BE37" s="201"/>
      <c r="BF37" s="201"/>
      <c r="BG37" s="8" t="s">
        <v>83</v>
      </c>
      <c r="BH37" s="28" t="s">
        <v>84</v>
      </c>
      <c r="BI37" s="204">
        <v>1037</v>
      </c>
      <c r="BJ37" s="204"/>
      <c r="BK37" s="204"/>
      <c r="BL37" s="204"/>
      <c r="BM37" s="204"/>
      <c r="BN37" s="204"/>
      <c r="BO37" s="204"/>
      <c r="BP37" s="204"/>
      <c r="BQ37" s="204"/>
      <c r="BR37" s="23" t="s">
        <v>83</v>
      </c>
    </row>
    <row r="38" spans="3:70" ht="27" customHeight="1">
      <c r="C38" s="197" t="s">
        <v>92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9"/>
      <c r="AU38" s="200">
        <v>2181</v>
      </c>
      <c r="AV38" s="201"/>
      <c r="AW38" s="201"/>
      <c r="AX38" s="202"/>
      <c r="AY38" s="200"/>
      <c r="AZ38" s="201"/>
      <c r="BA38" s="201"/>
      <c r="BB38" s="201"/>
      <c r="BC38" s="201"/>
      <c r="BD38" s="201"/>
      <c r="BE38" s="201"/>
      <c r="BF38" s="201"/>
      <c r="BG38" s="202"/>
      <c r="BH38" s="203"/>
      <c r="BI38" s="204"/>
      <c r="BJ38" s="204"/>
      <c r="BK38" s="204"/>
      <c r="BL38" s="204"/>
      <c r="BM38" s="204"/>
      <c r="BN38" s="204"/>
      <c r="BO38" s="204"/>
      <c r="BP38" s="204"/>
      <c r="BQ38" s="204"/>
      <c r="BR38" s="205"/>
    </row>
    <row r="39" spans="3:70" ht="26.25" customHeight="1">
      <c r="C39" s="197" t="s">
        <v>91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9"/>
      <c r="AU39" s="200">
        <v>2182</v>
      </c>
      <c r="AV39" s="201"/>
      <c r="AW39" s="201"/>
      <c r="AX39" s="202"/>
      <c r="AY39" s="200"/>
      <c r="AZ39" s="201"/>
      <c r="BA39" s="201"/>
      <c r="BB39" s="201"/>
      <c r="BC39" s="201"/>
      <c r="BD39" s="201"/>
      <c r="BE39" s="201"/>
      <c r="BF39" s="201"/>
      <c r="BG39" s="202"/>
      <c r="BH39" s="203"/>
      <c r="BI39" s="204"/>
      <c r="BJ39" s="204"/>
      <c r="BK39" s="204"/>
      <c r="BL39" s="204"/>
      <c r="BM39" s="204"/>
      <c r="BN39" s="204"/>
      <c r="BO39" s="204"/>
      <c r="BP39" s="204"/>
      <c r="BQ39" s="204"/>
      <c r="BR39" s="205"/>
    </row>
    <row r="40" spans="3:70" ht="13.5" customHeight="1">
      <c r="C40" s="209" t="s">
        <v>56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7"/>
      <c r="AU40" s="181">
        <v>2190</v>
      </c>
      <c r="AV40" s="182"/>
      <c r="AW40" s="182"/>
      <c r="AX40" s="183"/>
      <c r="AY40" s="190">
        <f>IF((AY24-AZ26+AY31+AZ27+AZ28-AZ35-AZ36-AZ37)&gt;0,AY24-AZ26+AY31+AZ27+AZ28-AZ35-AZ36-AZ37,0)</f>
        <v>0</v>
      </c>
      <c r="AZ40" s="191"/>
      <c r="BA40" s="191"/>
      <c r="BB40" s="191"/>
      <c r="BC40" s="191"/>
      <c r="BD40" s="191"/>
      <c r="BE40" s="191"/>
      <c r="BF40" s="191"/>
      <c r="BG40" s="192"/>
      <c r="BH40" s="175">
        <f>IF((BH24+BH31+BI27+BI28-BI35-BI36-BI37)&gt;0,BH24+BH31+BI27+BI28-BI35-BI36-BI37,0)</f>
        <v>0</v>
      </c>
      <c r="BI40" s="176"/>
      <c r="BJ40" s="176"/>
      <c r="BK40" s="176"/>
      <c r="BL40" s="176"/>
      <c r="BM40" s="176"/>
      <c r="BN40" s="176"/>
      <c r="BO40" s="176"/>
      <c r="BP40" s="176"/>
      <c r="BQ40" s="176"/>
      <c r="BR40" s="177"/>
    </row>
    <row r="41" spans="3:70" ht="13.5" customHeight="1">
      <c r="C41" s="213" t="s">
        <v>86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4"/>
      <c r="AU41" s="184"/>
      <c r="AV41" s="185"/>
      <c r="AW41" s="185"/>
      <c r="AX41" s="186"/>
      <c r="AY41" s="193"/>
      <c r="AZ41" s="194"/>
      <c r="BA41" s="194"/>
      <c r="BB41" s="194"/>
      <c r="BC41" s="194"/>
      <c r="BD41" s="194"/>
      <c r="BE41" s="194"/>
      <c r="BF41" s="194"/>
      <c r="BG41" s="195"/>
      <c r="BH41" s="178"/>
      <c r="BI41" s="179"/>
      <c r="BJ41" s="179"/>
      <c r="BK41" s="179"/>
      <c r="BL41" s="179"/>
      <c r="BM41" s="179"/>
      <c r="BN41" s="179"/>
      <c r="BO41" s="179"/>
      <c r="BP41" s="179"/>
      <c r="BQ41" s="179"/>
      <c r="BR41" s="180"/>
    </row>
    <row r="42" spans="3:70" ht="13.5" customHeight="1">
      <c r="C42" s="216" t="s">
        <v>85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188">
        <v>2195</v>
      </c>
      <c r="AV42" s="188"/>
      <c r="AW42" s="188"/>
      <c r="AX42" s="188"/>
      <c r="AY42" s="11" t="s">
        <v>84</v>
      </c>
      <c r="AZ42" s="187">
        <f>IF((AY24-AZ26+AY31+AZ27+AZ28-AZ35-AZ36-AZ37)&lt;0,-AY24+AZ26-AY31-AZ27-AZ28+AZ35+AZ36+AZ37,0)</f>
        <v>10108</v>
      </c>
      <c r="BA42" s="187"/>
      <c r="BB42" s="187"/>
      <c r="BC42" s="187"/>
      <c r="BD42" s="187"/>
      <c r="BE42" s="187"/>
      <c r="BF42" s="187"/>
      <c r="BG42" s="12" t="s">
        <v>83</v>
      </c>
      <c r="BH42" s="17" t="s">
        <v>84</v>
      </c>
      <c r="BI42" s="254">
        <f>IF((BH24-BI26+BH31+BI27+BI28-BI35-BI36-BI37)&lt;0,-BH24+BI26-BH31-BI27-BI28+BI35+BI36+BI37,0)</f>
        <v>63</v>
      </c>
      <c r="BJ42" s="254"/>
      <c r="BK42" s="254"/>
      <c r="BL42" s="254"/>
      <c r="BM42" s="254"/>
      <c r="BN42" s="254"/>
      <c r="BO42" s="254"/>
      <c r="BP42" s="254"/>
      <c r="BQ42" s="254"/>
      <c r="BR42" s="16" t="s">
        <v>83</v>
      </c>
    </row>
    <row r="43" spans="3:70" ht="13.5" customHeight="1">
      <c r="C43" s="196" t="s">
        <v>90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88">
        <v>2200</v>
      </c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</row>
    <row r="44" spans="3:70" ht="13.5" customHeight="1">
      <c r="C44" s="196" t="s">
        <v>57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88">
        <v>2220</v>
      </c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</row>
    <row r="45" spans="3:70" ht="13.5" customHeight="1">
      <c r="C45" s="196" t="s">
        <v>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88">
        <v>2240</v>
      </c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</row>
    <row r="46" spans="3:70" ht="13.5" customHeight="1">
      <c r="C46" s="197" t="s">
        <v>89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9"/>
      <c r="AU46" s="200">
        <v>2241</v>
      </c>
      <c r="AV46" s="201"/>
      <c r="AW46" s="201"/>
      <c r="AX46" s="202"/>
      <c r="AY46" s="200"/>
      <c r="AZ46" s="201"/>
      <c r="BA46" s="201"/>
      <c r="BB46" s="201"/>
      <c r="BC46" s="201"/>
      <c r="BD46" s="201"/>
      <c r="BE46" s="201"/>
      <c r="BF46" s="201"/>
      <c r="BG46" s="202"/>
      <c r="BH46" s="220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</row>
    <row r="47" spans="3:70" ht="13.5" customHeight="1">
      <c r="C47" s="196" t="s">
        <v>58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88">
        <v>2250</v>
      </c>
      <c r="AV47" s="188"/>
      <c r="AW47" s="188"/>
      <c r="AX47" s="188"/>
      <c r="AY47" s="9" t="s">
        <v>84</v>
      </c>
      <c r="AZ47" s="201"/>
      <c r="BA47" s="201"/>
      <c r="BB47" s="201"/>
      <c r="BC47" s="201"/>
      <c r="BD47" s="201"/>
      <c r="BE47" s="201"/>
      <c r="BF47" s="201"/>
      <c r="BG47" s="8" t="s">
        <v>83</v>
      </c>
      <c r="BH47" s="28" t="s">
        <v>84</v>
      </c>
      <c r="BI47" s="204"/>
      <c r="BJ47" s="204"/>
      <c r="BK47" s="204"/>
      <c r="BL47" s="204"/>
      <c r="BM47" s="204"/>
      <c r="BN47" s="204"/>
      <c r="BO47" s="204"/>
      <c r="BP47" s="204"/>
      <c r="BQ47" s="204"/>
      <c r="BR47" s="23" t="s">
        <v>83</v>
      </c>
    </row>
    <row r="48" spans="3:70" ht="13.5" customHeight="1">
      <c r="C48" s="196" t="s">
        <v>59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88">
        <v>2255</v>
      </c>
      <c r="AV48" s="188"/>
      <c r="AW48" s="188"/>
      <c r="AX48" s="188"/>
      <c r="AY48" s="9" t="s">
        <v>84</v>
      </c>
      <c r="AZ48" s="201"/>
      <c r="BA48" s="201"/>
      <c r="BB48" s="201"/>
      <c r="BC48" s="201"/>
      <c r="BD48" s="201"/>
      <c r="BE48" s="201"/>
      <c r="BF48" s="201"/>
      <c r="BG48" s="8" t="s">
        <v>83</v>
      </c>
      <c r="BH48" s="28" t="s">
        <v>84</v>
      </c>
      <c r="BI48" s="204"/>
      <c r="BJ48" s="204"/>
      <c r="BK48" s="204"/>
      <c r="BL48" s="204"/>
      <c r="BM48" s="204"/>
      <c r="BN48" s="204"/>
      <c r="BO48" s="204"/>
      <c r="BP48" s="204"/>
      <c r="BQ48" s="204"/>
      <c r="BR48" s="23" t="s">
        <v>83</v>
      </c>
    </row>
    <row r="49" spans="3:70" ht="13.5" customHeight="1">
      <c r="C49" s="265" t="s">
        <v>60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188">
        <v>2270</v>
      </c>
      <c r="AV49" s="188"/>
      <c r="AW49" s="188"/>
      <c r="AX49" s="188"/>
      <c r="AY49" s="9" t="s">
        <v>84</v>
      </c>
      <c r="AZ49" s="201"/>
      <c r="BA49" s="201"/>
      <c r="BB49" s="201"/>
      <c r="BC49" s="201"/>
      <c r="BD49" s="201"/>
      <c r="BE49" s="201"/>
      <c r="BF49" s="201"/>
      <c r="BG49" s="8" t="s">
        <v>83</v>
      </c>
      <c r="BH49" s="28" t="s">
        <v>84</v>
      </c>
      <c r="BI49" s="204"/>
      <c r="BJ49" s="204"/>
      <c r="BK49" s="204"/>
      <c r="BL49" s="204"/>
      <c r="BM49" s="204"/>
      <c r="BN49" s="204"/>
      <c r="BO49" s="204"/>
      <c r="BP49" s="204"/>
      <c r="BQ49" s="204"/>
      <c r="BR49" s="23" t="s">
        <v>83</v>
      </c>
    </row>
    <row r="50" spans="1:71" s="24" customFormat="1" ht="13.5" customHeight="1">
      <c r="A50" s="25"/>
      <c r="B50" s="25"/>
      <c r="C50" s="261" t="s">
        <v>61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3"/>
      <c r="AU50" s="258">
        <v>2275</v>
      </c>
      <c r="AV50" s="259"/>
      <c r="AW50" s="259"/>
      <c r="AX50" s="260"/>
      <c r="AY50" s="27"/>
      <c r="AZ50" s="266"/>
      <c r="BA50" s="266"/>
      <c r="BB50" s="266"/>
      <c r="BC50" s="266"/>
      <c r="BD50" s="266"/>
      <c r="BE50" s="266"/>
      <c r="BF50" s="266"/>
      <c r="BG50" s="26"/>
      <c r="BH50" s="27"/>
      <c r="BI50" s="266"/>
      <c r="BJ50" s="266"/>
      <c r="BK50" s="266"/>
      <c r="BL50" s="266"/>
      <c r="BM50" s="266"/>
      <c r="BN50" s="266"/>
      <c r="BO50" s="266"/>
      <c r="BP50" s="266"/>
      <c r="BQ50" s="266"/>
      <c r="BR50" s="26"/>
      <c r="BS50" s="25"/>
    </row>
    <row r="51" spans="3:70" ht="13.5" customHeight="1">
      <c r="C51" s="209" t="s">
        <v>35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7"/>
      <c r="AU51" s="181">
        <v>2290</v>
      </c>
      <c r="AV51" s="182"/>
      <c r="AW51" s="182"/>
      <c r="AX51" s="183"/>
      <c r="AY51" s="190">
        <f>IF((AY40-AZ42+AY43+AY44+AY45-AZ47-AZ48-AZ49+AZ50)&gt;0,AY40-AZ42+AY43+AY44+AY45-AZ47-AZ48-AZ49+AZ50,0)</f>
        <v>0</v>
      </c>
      <c r="AZ51" s="191"/>
      <c r="BA51" s="191"/>
      <c r="BB51" s="191"/>
      <c r="BC51" s="191"/>
      <c r="BD51" s="191"/>
      <c r="BE51" s="191"/>
      <c r="BF51" s="191"/>
      <c r="BG51" s="192"/>
      <c r="BH51" s="175">
        <f>IF((BH40-BI42+BH43+BH44+BH45-BI47-BI48-BI49+BI50)&gt;0,BH40-BI42+BH43+BH44+BH45-BI47-BI48-BI49+BI50,0)</f>
        <v>0</v>
      </c>
      <c r="BI51" s="176"/>
      <c r="BJ51" s="176"/>
      <c r="BK51" s="176"/>
      <c r="BL51" s="176"/>
      <c r="BM51" s="176"/>
      <c r="BN51" s="176"/>
      <c r="BO51" s="176"/>
      <c r="BP51" s="176"/>
      <c r="BQ51" s="176"/>
      <c r="BR51" s="177"/>
    </row>
    <row r="52" spans="3:70" ht="13.5" customHeight="1">
      <c r="C52" s="213" t="s">
        <v>86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4"/>
      <c r="AU52" s="184"/>
      <c r="AV52" s="185"/>
      <c r="AW52" s="185"/>
      <c r="AX52" s="186"/>
      <c r="AY52" s="193"/>
      <c r="AZ52" s="194"/>
      <c r="BA52" s="194"/>
      <c r="BB52" s="194"/>
      <c r="BC52" s="194"/>
      <c r="BD52" s="194"/>
      <c r="BE52" s="194"/>
      <c r="BF52" s="194"/>
      <c r="BG52" s="195"/>
      <c r="BH52" s="178"/>
      <c r="BI52" s="179"/>
      <c r="BJ52" s="179"/>
      <c r="BK52" s="179"/>
      <c r="BL52" s="179"/>
      <c r="BM52" s="179"/>
      <c r="BN52" s="179"/>
      <c r="BO52" s="179"/>
      <c r="BP52" s="179"/>
      <c r="BQ52" s="179"/>
      <c r="BR52" s="180"/>
    </row>
    <row r="53" spans="3:70" ht="13.5" customHeight="1">
      <c r="C53" s="216" t="s">
        <v>85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188">
        <v>2295</v>
      </c>
      <c r="AV53" s="188"/>
      <c r="AW53" s="188"/>
      <c r="AX53" s="188"/>
      <c r="AY53" s="19" t="s">
        <v>84</v>
      </c>
      <c r="AZ53" s="191">
        <f>IF((AY40-AZ42+AY43+AY44+AY45-AZ47-AZ48-AZ49+AZ50)&lt;0,-AY40+AZ42-AY43-AY44-AY45+AZ47+AZ48+AZ49-AZ50,0)</f>
        <v>10108</v>
      </c>
      <c r="BA53" s="191"/>
      <c r="BB53" s="191"/>
      <c r="BC53" s="191"/>
      <c r="BD53" s="191"/>
      <c r="BE53" s="191"/>
      <c r="BF53" s="191"/>
      <c r="BG53" s="18" t="s">
        <v>83</v>
      </c>
      <c r="BH53" s="17" t="s">
        <v>84</v>
      </c>
      <c r="BI53" s="254">
        <f>IF((BH40-BI42+BH43+BH44+BH45-BI47-BI48-BI49+BI50)&lt;0,-BH40+BI42-BH43-BH44-BH45+BI47+BI48+BI49-BI50,0)</f>
        <v>63</v>
      </c>
      <c r="BJ53" s="254"/>
      <c r="BK53" s="254"/>
      <c r="BL53" s="254"/>
      <c r="BM53" s="254"/>
      <c r="BN53" s="254"/>
      <c r="BO53" s="254"/>
      <c r="BP53" s="254"/>
      <c r="BQ53" s="254"/>
      <c r="BR53" s="16" t="s">
        <v>83</v>
      </c>
    </row>
    <row r="54" spans="3:70" ht="13.5" customHeight="1">
      <c r="C54" s="196" t="s">
        <v>36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88">
        <v>2300</v>
      </c>
      <c r="AV54" s="188"/>
      <c r="AW54" s="188"/>
      <c r="AX54" s="200"/>
      <c r="AY54" s="21"/>
      <c r="AZ54" s="221"/>
      <c r="BA54" s="221"/>
      <c r="BB54" s="221"/>
      <c r="BC54" s="221"/>
      <c r="BD54" s="221"/>
      <c r="BE54" s="221"/>
      <c r="BF54" s="221"/>
      <c r="BG54" s="23"/>
      <c r="BH54" s="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0"/>
    </row>
    <row r="55" spans="3:70" ht="13.5" customHeight="1">
      <c r="C55" s="256" t="s">
        <v>88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188">
        <v>2305</v>
      </c>
      <c r="AV55" s="188"/>
      <c r="AW55" s="188"/>
      <c r="AX55" s="188"/>
      <c r="AY55" s="22"/>
      <c r="AZ55" s="221"/>
      <c r="BA55" s="221"/>
      <c r="BB55" s="221"/>
      <c r="BC55" s="221"/>
      <c r="BD55" s="221"/>
      <c r="BE55" s="221"/>
      <c r="BF55" s="221"/>
      <c r="BG55" s="22"/>
      <c r="BH55" s="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0"/>
    </row>
    <row r="56" spans="3:70" ht="13.5" customHeight="1">
      <c r="C56" s="209" t="s">
        <v>87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7"/>
      <c r="AU56" s="181">
        <v>2350</v>
      </c>
      <c r="AV56" s="182"/>
      <c r="AW56" s="182"/>
      <c r="AX56" s="183"/>
      <c r="AY56" s="190">
        <f>IF((AY51-AZ53+AZ54+AZ55)&gt;0,AY51-AZ53+AZ54+AZ55,0)</f>
        <v>0</v>
      </c>
      <c r="AZ56" s="191"/>
      <c r="BA56" s="191"/>
      <c r="BB56" s="191"/>
      <c r="BC56" s="191"/>
      <c r="BD56" s="191"/>
      <c r="BE56" s="191"/>
      <c r="BF56" s="191"/>
      <c r="BG56" s="192"/>
      <c r="BH56" s="175">
        <f>IF((BH51-BI53+BI54+BI55)&gt;0,BH51-BI53+BI54+BI55,0)</f>
        <v>0</v>
      </c>
      <c r="BI56" s="176"/>
      <c r="BJ56" s="176"/>
      <c r="BK56" s="176"/>
      <c r="BL56" s="176"/>
      <c r="BM56" s="176"/>
      <c r="BN56" s="176"/>
      <c r="BO56" s="176"/>
      <c r="BP56" s="176"/>
      <c r="BQ56" s="176"/>
      <c r="BR56" s="177"/>
    </row>
    <row r="57" spans="3:70" ht="13.5" customHeight="1">
      <c r="C57" s="213" t="s">
        <v>86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4"/>
      <c r="AU57" s="184"/>
      <c r="AV57" s="185"/>
      <c r="AW57" s="185"/>
      <c r="AX57" s="186"/>
      <c r="AY57" s="193"/>
      <c r="AZ57" s="194"/>
      <c r="BA57" s="194"/>
      <c r="BB57" s="194"/>
      <c r="BC57" s="194"/>
      <c r="BD57" s="194"/>
      <c r="BE57" s="194"/>
      <c r="BF57" s="194"/>
      <c r="BG57" s="195"/>
      <c r="BH57" s="178"/>
      <c r="BI57" s="179"/>
      <c r="BJ57" s="179"/>
      <c r="BK57" s="179"/>
      <c r="BL57" s="179"/>
      <c r="BM57" s="179"/>
      <c r="BN57" s="179"/>
      <c r="BO57" s="179"/>
      <c r="BP57" s="179"/>
      <c r="BQ57" s="179"/>
      <c r="BR57" s="180"/>
    </row>
    <row r="58" spans="3:70" ht="13.5" customHeight="1">
      <c r="C58" s="216" t="s">
        <v>85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188">
        <v>2355</v>
      </c>
      <c r="AV58" s="188"/>
      <c r="AW58" s="188"/>
      <c r="AX58" s="188"/>
      <c r="AY58" s="11" t="s">
        <v>84</v>
      </c>
      <c r="AZ58" s="187">
        <f>IF((AY51-AZ53+AZ54+AZ55)&lt;0,ABS(AY51-AZ53+AZ54+AZ55),0)</f>
        <v>10108</v>
      </c>
      <c r="BA58" s="187"/>
      <c r="BB58" s="187"/>
      <c r="BC58" s="187"/>
      <c r="BD58" s="187"/>
      <c r="BE58" s="187"/>
      <c r="BF58" s="187"/>
      <c r="BG58" s="12" t="s">
        <v>83</v>
      </c>
      <c r="BH58" s="17" t="s">
        <v>84</v>
      </c>
      <c r="BI58" s="254">
        <f>IF((BH51-BI53+BI54+BI55)&lt;0,ABS(BH51-BI53+BI54+BI55),0)</f>
        <v>63</v>
      </c>
      <c r="BJ58" s="254"/>
      <c r="BK58" s="254"/>
      <c r="BL58" s="254"/>
      <c r="BM58" s="254"/>
      <c r="BN58" s="254"/>
      <c r="BO58" s="254"/>
      <c r="BP58" s="254"/>
      <c r="BQ58" s="254"/>
      <c r="BR58" s="16" t="s">
        <v>83</v>
      </c>
    </row>
    <row r="60" spans="3:70" ht="12.75">
      <c r="C60" s="251" t="s">
        <v>62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</row>
    <row r="62" spans="3:70" ht="51" customHeight="1">
      <c r="C62" s="252" t="s">
        <v>49</v>
      </c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 t="s">
        <v>2</v>
      </c>
      <c r="AV62" s="252"/>
      <c r="AW62" s="252"/>
      <c r="AX62" s="252"/>
      <c r="AY62" s="252" t="s">
        <v>50</v>
      </c>
      <c r="AZ62" s="252"/>
      <c r="BA62" s="252"/>
      <c r="BB62" s="252"/>
      <c r="BC62" s="252"/>
      <c r="BD62" s="252"/>
      <c r="BE62" s="252"/>
      <c r="BF62" s="252"/>
      <c r="BG62" s="252"/>
      <c r="BH62" s="252" t="s">
        <v>51</v>
      </c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</row>
    <row r="63" spans="3:70" ht="13.5" customHeight="1">
      <c r="C63" s="252">
        <v>1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>
        <v>2</v>
      </c>
      <c r="AV63" s="252"/>
      <c r="AW63" s="252"/>
      <c r="AX63" s="252"/>
      <c r="AY63" s="252">
        <v>3</v>
      </c>
      <c r="AZ63" s="252"/>
      <c r="BA63" s="252"/>
      <c r="BB63" s="252"/>
      <c r="BC63" s="252"/>
      <c r="BD63" s="252"/>
      <c r="BE63" s="252"/>
      <c r="BF63" s="252"/>
      <c r="BG63" s="252"/>
      <c r="BH63" s="252">
        <v>4</v>
      </c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</row>
    <row r="64" spans="3:70" ht="13.5" customHeight="1">
      <c r="C64" s="196" t="s">
        <v>37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88">
        <v>2400</v>
      </c>
      <c r="AV64" s="188"/>
      <c r="AW64" s="188"/>
      <c r="AX64" s="188"/>
      <c r="AY64" s="15"/>
      <c r="AZ64" s="201"/>
      <c r="BA64" s="201"/>
      <c r="BB64" s="201"/>
      <c r="BC64" s="201"/>
      <c r="BD64" s="201"/>
      <c r="BE64" s="201"/>
      <c r="BF64" s="201"/>
      <c r="BG64" s="8"/>
      <c r="BH64" s="9"/>
      <c r="BI64" s="201"/>
      <c r="BJ64" s="201"/>
      <c r="BK64" s="201"/>
      <c r="BL64" s="201"/>
      <c r="BM64" s="201"/>
      <c r="BN64" s="201"/>
      <c r="BO64" s="201"/>
      <c r="BP64" s="201"/>
      <c r="BQ64" s="201"/>
      <c r="BR64" s="14"/>
    </row>
    <row r="65" spans="3:70" ht="13.5" customHeight="1">
      <c r="C65" s="196" t="s">
        <v>38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88">
        <v>2405</v>
      </c>
      <c r="AV65" s="188"/>
      <c r="AW65" s="188"/>
      <c r="AX65" s="188"/>
      <c r="AY65" s="15"/>
      <c r="AZ65" s="201"/>
      <c r="BA65" s="201"/>
      <c r="BB65" s="201"/>
      <c r="BC65" s="201"/>
      <c r="BD65" s="201"/>
      <c r="BE65" s="201"/>
      <c r="BF65" s="201"/>
      <c r="BG65" s="8"/>
      <c r="BH65" s="9"/>
      <c r="BI65" s="201"/>
      <c r="BJ65" s="201"/>
      <c r="BK65" s="201"/>
      <c r="BL65" s="201"/>
      <c r="BM65" s="201"/>
      <c r="BN65" s="201"/>
      <c r="BO65" s="201"/>
      <c r="BP65" s="201"/>
      <c r="BQ65" s="201"/>
      <c r="BR65" s="14"/>
    </row>
    <row r="66" spans="3:70" ht="13.5" customHeight="1">
      <c r="C66" s="196" t="s">
        <v>39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88">
        <v>2410</v>
      </c>
      <c r="AV66" s="188"/>
      <c r="AW66" s="188"/>
      <c r="AX66" s="188"/>
      <c r="AY66" s="15"/>
      <c r="AZ66" s="201"/>
      <c r="BA66" s="201"/>
      <c r="BB66" s="201"/>
      <c r="BC66" s="201"/>
      <c r="BD66" s="201"/>
      <c r="BE66" s="201"/>
      <c r="BF66" s="201"/>
      <c r="BG66" s="8"/>
      <c r="BH66" s="9"/>
      <c r="BI66" s="201"/>
      <c r="BJ66" s="201"/>
      <c r="BK66" s="201"/>
      <c r="BL66" s="201"/>
      <c r="BM66" s="201"/>
      <c r="BN66" s="201"/>
      <c r="BO66" s="201"/>
      <c r="BP66" s="201"/>
      <c r="BQ66" s="201"/>
      <c r="BR66" s="14"/>
    </row>
    <row r="67" spans="3:70" ht="13.5" customHeight="1">
      <c r="C67" s="196" t="s">
        <v>40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88">
        <v>2415</v>
      </c>
      <c r="AV67" s="188"/>
      <c r="AW67" s="188"/>
      <c r="AX67" s="188"/>
      <c r="AY67" s="15"/>
      <c r="AZ67" s="201"/>
      <c r="BA67" s="201"/>
      <c r="BB67" s="201"/>
      <c r="BC67" s="201"/>
      <c r="BD67" s="201"/>
      <c r="BE67" s="201"/>
      <c r="BF67" s="201"/>
      <c r="BG67" s="8"/>
      <c r="BH67" s="9"/>
      <c r="BI67" s="201"/>
      <c r="BJ67" s="201"/>
      <c r="BK67" s="201"/>
      <c r="BL67" s="201"/>
      <c r="BM67" s="201"/>
      <c r="BN67" s="201"/>
      <c r="BO67" s="201"/>
      <c r="BP67" s="201"/>
      <c r="BQ67" s="201"/>
      <c r="BR67" s="14"/>
    </row>
    <row r="68" spans="3:70" ht="13.5" customHeight="1">
      <c r="C68" s="196" t="s">
        <v>41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88">
        <v>2445</v>
      </c>
      <c r="AV68" s="188"/>
      <c r="AW68" s="188"/>
      <c r="AX68" s="188"/>
      <c r="AY68" s="15"/>
      <c r="AZ68" s="201"/>
      <c r="BA68" s="201"/>
      <c r="BB68" s="201"/>
      <c r="BC68" s="201"/>
      <c r="BD68" s="201"/>
      <c r="BE68" s="201"/>
      <c r="BF68" s="201"/>
      <c r="BG68" s="8"/>
      <c r="BH68" s="9"/>
      <c r="BI68" s="201"/>
      <c r="BJ68" s="201"/>
      <c r="BK68" s="201"/>
      <c r="BL68" s="201"/>
      <c r="BM68" s="201"/>
      <c r="BN68" s="201"/>
      <c r="BO68" s="201"/>
      <c r="BP68" s="201"/>
      <c r="BQ68" s="201"/>
      <c r="BR68" s="14"/>
    </row>
    <row r="69" spans="3:70" ht="13.5" customHeight="1">
      <c r="C69" s="250" t="s">
        <v>42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5">
        <v>2450</v>
      </c>
      <c r="AV69" s="255"/>
      <c r="AW69" s="255"/>
      <c r="AX69" s="255"/>
      <c r="AY69" s="13"/>
      <c r="AZ69" s="187">
        <f>SUM(AZ64:BF68)</f>
        <v>0</v>
      </c>
      <c r="BA69" s="187"/>
      <c r="BB69" s="187"/>
      <c r="BC69" s="187"/>
      <c r="BD69" s="187"/>
      <c r="BE69" s="187"/>
      <c r="BF69" s="187"/>
      <c r="BG69" s="12"/>
      <c r="BH69" s="11"/>
      <c r="BI69" s="187">
        <f>SUM(BH64:BR68)</f>
        <v>0</v>
      </c>
      <c r="BJ69" s="187"/>
      <c r="BK69" s="187"/>
      <c r="BL69" s="187"/>
      <c r="BM69" s="187"/>
      <c r="BN69" s="187"/>
      <c r="BO69" s="187"/>
      <c r="BP69" s="187"/>
      <c r="BQ69" s="187"/>
      <c r="BR69" s="10"/>
    </row>
    <row r="70" spans="3:70" ht="13.5" customHeight="1">
      <c r="C70" s="196" t="s">
        <v>63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88">
        <v>2455</v>
      </c>
      <c r="AV70" s="188"/>
      <c r="AW70" s="188"/>
      <c r="AX70" s="188"/>
      <c r="AY70" s="15"/>
      <c r="AZ70" s="201"/>
      <c r="BA70" s="201"/>
      <c r="BB70" s="201"/>
      <c r="BC70" s="201"/>
      <c r="BD70" s="201"/>
      <c r="BE70" s="201"/>
      <c r="BF70" s="201"/>
      <c r="BG70" s="8"/>
      <c r="BH70" s="9"/>
      <c r="BI70" s="201"/>
      <c r="BJ70" s="201"/>
      <c r="BK70" s="201"/>
      <c r="BL70" s="201"/>
      <c r="BM70" s="201"/>
      <c r="BN70" s="201"/>
      <c r="BO70" s="201"/>
      <c r="BP70" s="201"/>
      <c r="BQ70" s="201"/>
      <c r="BR70" s="14"/>
    </row>
    <row r="71" spans="3:70" ht="13.5" customHeight="1">
      <c r="C71" s="250" t="s">
        <v>43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5">
        <v>2460</v>
      </c>
      <c r="AV71" s="255"/>
      <c r="AW71" s="255"/>
      <c r="AX71" s="255"/>
      <c r="AY71" s="13"/>
      <c r="AZ71" s="187">
        <f>AZ69+AZ70</f>
        <v>0</v>
      </c>
      <c r="BA71" s="187"/>
      <c r="BB71" s="187"/>
      <c r="BC71" s="187"/>
      <c r="BD71" s="187"/>
      <c r="BE71" s="187"/>
      <c r="BF71" s="187"/>
      <c r="BG71" s="12"/>
      <c r="BH71" s="11"/>
      <c r="BI71" s="187">
        <f>BI69+BI70</f>
        <v>0</v>
      </c>
      <c r="BJ71" s="187"/>
      <c r="BK71" s="187"/>
      <c r="BL71" s="187"/>
      <c r="BM71" s="187"/>
      <c r="BN71" s="187"/>
      <c r="BO71" s="187"/>
      <c r="BP71" s="187"/>
      <c r="BQ71" s="187"/>
      <c r="BR71" s="10"/>
    </row>
    <row r="72" spans="3:70" ht="13.5" customHeight="1">
      <c r="C72" s="250" t="s">
        <v>44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5">
        <v>2465</v>
      </c>
      <c r="AV72" s="255"/>
      <c r="AW72" s="255"/>
      <c r="AX72" s="255"/>
      <c r="AY72" s="13"/>
      <c r="AZ72" s="187">
        <f>AZ71+AY56-AZ58</f>
        <v>-10108</v>
      </c>
      <c r="BA72" s="187"/>
      <c r="BB72" s="187"/>
      <c r="BC72" s="187"/>
      <c r="BD72" s="187"/>
      <c r="BE72" s="187"/>
      <c r="BF72" s="187"/>
      <c r="BG72" s="12"/>
      <c r="BH72" s="11">
        <f>BH71+BH56-BI58</f>
        <v>-63</v>
      </c>
      <c r="BI72" s="187">
        <f>BI71+BH56-BI58</f>
        <v>-63</v>
      </c>
      <c r="BJ72" s="187"/>
      <c r="BK72" s="187"/>
      <c r="BL72" s="187"/>
      <c r="BM72" s="187"/>
      <c r="BN72" s="187"/>
      <c r="BO72" s="187"/>
      <c r="BP72" s="187"/>
      <c r="BQ72" s="187"/>
      <c r="BR72" s="10"/>
    </row>
    <row r="74" spans="3:70" ht="12.75">
      <c r="C74" s="251" t="s">
        <v>45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</row>
    <row r="76" spans="3:70" ht="51.75" customHeight="1">
      <c r="C76" s="252" t="s">
        <v>81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 t="s">
        <v>2</v>
      </c>
      <c r="AV76" s="252"/>
      <c r="AW76" s="252"/>
      <c r="AX76" s="252"/>
      <c r="AY76" s="188" t="s">
        <v>50</v>
      </c>
      <c r="AZ76" s="188"/>
      <c r="BA76" s="188"/>
      <c r="BB76" s="188"/>
      <c r="BC76" s="188"/>
      <c r="BD76" s="188"/>
      <c r="BE76" s="188"/>
      <c r="BF76" s="188"/>
      <c r="BG76" s="188"/>
      <c r="BH76" s="188" t="s">
        <v>51</v>
      </c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</row>
    <row r="77" spans="3:70" ht="13.5" customHeight="1">
      <c r="C77" s="252">
        <v>1</v>
      </c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>
        <v>2</v>
      </c>
      <c r="AV77" s="252"/>
      <c r="AW77" s="252"/>
      <c r="AX77" s="252"/>
      <c r="AY77" s="188">
        <v>3</v>
      </c>
      <c r="AZ77" s="188"/>
      <c r="BA77" s="188"/>
      <c r="BB77" s="188"/>
      <c r="BC77" s="188"/>
      <c r="BD77" s="188"/>
      <c r="BE77" s="188"/>
      <c r="BF77" s="188"/>
      <c r="BG77" s="188"/>
      <c r="BH77" s="188">
        <v>4</v>
      </c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</row>
    <row r="78" spans="3:70" ht="13.5" customHeight="1">
      <c r="C78" s="196" t="s">
        <v>6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252">
        <v>2500</v>
      </c>
      <c r="AV78" s="252"/>
      <c r="AW78" s="252"/>
      <c r="AX78" s="252"/>
      <c r="AY78" s="189">
        <v>915</v>
      </c>
      <c r="AZ78" s="189"/>
      <c r="BA78" s="189"/>
      <c r="BB78" s="189"/>
      <c r="BC78" s="189"/>
      <c r="BD78" s="189"/>
      <c r="BE78" s="189"/>
      <c r="BF78" s="189"/>
      <c r="BG78" s="189"/>
      <c r="BH78" s="225">
        <v>1121</v>
      </c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</row>
    <row r="79" spans="3:70" ht="13.5" customHeight="1">
      <c r="C79" s="196" t="s">
        <v>7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252">
        <v>2505</v>
      </c>
      <c r="AV79" s="252"/>
      <c r="AW79" s="252"/>
      <c r="AX79" s="252"/>
      <c r="AY79" s="189">
        <v>4365</v>
      </c>
      <c r="AZ79" s="189"/>
      <c r="BA79" s="189"/>
      <c r="BB79" s="189"/>
      <c r="BC79" s="189"/>
      <c r="BD79" s="189"/>
      <c r="BE79" s="189"/>
      <c r="BF79" s="189"/>
      <c r="BG79" s="189"/>
      <c r="BH79" s="225">
        <v>2836</v>
      </c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</row>
    <row r="80" spans="3:70" ht="13.5" customHeight="1">
      <c r="C80" s="196" t="s">
        <v>8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252">
        <v>2510</v>
      </c>
      <c r="AV80" s="252"/>
      <c r="AW80" s="252"/>
      <c r="AX80" s="252"/>
      <c r="AY80" s="189">
        <v>1167</v>
      </c>
      <c r="AZ80" s="189"/>
      <c r="BA80" s="189"/>
      <c r="BB80" s="189"/>
      <c r="BC80" s="189"/>
      <c r="BD80" s="189"/>
      <c r="BE80" s="189"/>
      <c r="BF80" s="189"/>
      <c r="BG80" s="189"/>
      <c r="BH80" s="225">
        <v>609</v>
      </c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</row>
    <row r="81" spans="3:70" ht="13.5" customHeight="1">
      <c r="C81" s="196" t="s">
        <v>9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252">
        <v>2515</v>
      </c>
      <c r="AV81" s="252"/>
      <c r="AW81" s="252"/>
      <c r="AX81" s="252"/>
      <c r="AY81" s="189">
        <v>228</v>
      </c>
      <c r="AZ81" s="189"/>
      <c r="BA81" s="189"/>
      <c r="BB81" s="189"/>
      <c r="BC81" s="189"/>
      <c r="BD81" s="189"/>
      <c r="BE81" s="189"/>
      <c r="BF81" s="189"/>
      <c r="BG81" s="189"/>
      <c r="BH81" s="225">
        <v>1159</v>
      </c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</row>
    <row r="82" spans="3:70" ht="13.5" customHeight="1">
      <c r="C82" s="196" t="s">
        <v>4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252">
        <v>2520</v>
      </c>
      <c r="AV82" s="252"/>
      <c r="AW82" s="252"/>
      <c r="AX82" s="252"/>
      <c r="AY82" s="189">
        <v>8101</v>
      </c>
      <c r="AZ82" s="189"/>
      <c r="BA82" s="189"/>
      <c r="BB82" s="189"/>
      <c r="BC82" s="189"/>
      <c r="BD82" s="189"/>
      <c r="BE82" s="189"/>
      <c r="BF82" s="189"/>
      <c r="BG82" s="189"/>
      <c r="BH82" s="225">
        <v>2204</v>
      </c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</row>
    <row r="83" spans="3:70" ht="13.5" customHeight="1">
      <c r="C83" s="250" t="s">
        <v>10</v>
      </c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3">
        <v>2550</v>
      </c>
      <c r="AV83" s="253"/>
      <c r="AW83" s="253"/>
      <c r="AX83" s="253"/>
      <c r="AY83" s="217">
        <f>SUM(AY78:BG82)</f>
        <v>14776</v>
      </c>
      <c r="AZ83" s="218"/>
      <c r="BA83" s="218"/>
      <c r="BB83" s="218"/>
      <c r="BC83" s="218"/>
      <c r="BD83" s="218"/>
      <c r="BE83" s="218"/>
      <c r="BF83" s="218"/>
      <c r="BG83" s="219"/>
      <c r="BH83" s="224">
        <f>SUM(BH78:BR82)</f>
        <v>7929</v>
      </c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</row>
    <row r="85" spans="3:70" ht="12.75">
      <c r="C85" s="251" t="s">
        <v>82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</row>
    <row r="87" spans="3:70" ht="53.25" customHeight="1">
      <c r="C87" s="188" t="s">
        <v>81</v>
      </c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 t="s">
        <v>2</v>
      </c>
      <c r="AV87" s="188"/>
      <c r="AW87" s="188"/>
      <c r="AX87" s="188"/>
      <c r="AY87" s="188" t="s">
        <v>50</v>
      </c>
      <c r="AZ87" s="188"/>
      <c r="BA87" s="188"/>
      <c r="BB87" s="188"/>
      <c r="BC87" s="188"/>
      <c r="BD87" s="188"/>
      <c r="BE87" s="188"/>
      <c r="BF87" s="188"/>
      <c r="BG87" s="188"/>
      <c r="BH87" s="188" t="s">
        <v>51</v>
      </c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</row>
    <row r="88" spans="3:70" ht="13.5" customHeight="1">
      <c r="C88" s="188">
        <v>1</v>
      </c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>
        <v>2</v>
      </c>
      <c r="AV88" s="188"/>
      <c r="AW88" s="188"/>
      <c r="AX88" s="188"/>
      <c r="AY88" s="188">
        <v>3</v>
      </c>
      <c r="AZ88" s="188"/>
      <c r="BA88" s="188"/>
      <c r="BB88" s="188"/>
      <c r="BC88" s="188"/>
      <c r="BD88" s="188"/>
      <c r="BE88" s="188"/>
      <c r="BF88" s="188"/>
      <c r="BG88" s="188"/>
      <c r="BH88" s="188">
        <v>4</v>
      </c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</row>
    <row r="89" spans="3:70" ht="13.5" customHeight="1">
      <c r="C89" s="249" t="s">
        <v>64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188">
        <v>2600</v>
      </c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</row>
    <row r="90" spans="3:70" ht="13.5" customHeight="1">
      <c r="C90" s="249" t="s">
        <v>65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188">
        <v>2605</v>
      </c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</row>
    <row r="91" spans="3:70" ht="13.5" customHeight="1">
      <c r="C91" s="249" t="s">
        <v>66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188">
        <v>2610</v>
      </c>
      <c r="AV91" s="188"/>
      <c r="AW91" s="188"/>
      <c r="AX91" s="188"/>
      <c r="AY91" s="9"/>
      <c r="AZ91" s="201"/>
      <c r="BA91" s="201"/>
      <c r="BB91" s="201"/>
      <c r="BC91" s="201"/>
      <c r="BD91" s="201"/>
      <c r="BE91" s="201"/>
      <c r="BF91" s="201"/>
      <c r="BG91" s="8"/>
      <c r="BH91" s="9"/>
      <c r="BI91" s="201"/>
      <c r="BJ91" s="201"/>
      <c r="BK91" s="201"/>
      <c r="BL91" s="201"/>
      <c r="BM91" s="201"/>
      <c r="BN91" s="201"/>
      <c r="BO91" s="201"/>
      <c r="BP91" s="201"/>
      <c r="BQ91" s="201"/>
      <c r="BR91" s="8"/>
    </row>
    <row r="92" spans="3:70" ht="13.5" customHeight="1">
      <c r="C92" s="249" t="s">
        <v>80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188">
        <v>2615</v>
      </c>
      <c r="AV92" s="188"/>
      <c r="AW92" s="188"/>
      <c r="AX92" s="188"/>
      <c r="AY92" s="9"/>
      <c r="AZ92" s="201"/>
      <c r="BA92" s="201"/>
      <c r="BB92" s="201"/>
      <c r="BC92" s="201"/>
      <c r="BD92" s="201"/>
      <c r="BE92" s="201"/>
      <c r="BF92" s="201"/>
      <c r="BG92" s="8"/>
      <c r="BH92" s="9"/>
      <c r="BI92" s="201"/>
      <c r="BJ92" s="201"/>
      <c r="BK92" s="201"/>
      <c r="BL92" s="201"/>
      <c r="BM92" s="201"/>
      <c r="BN92" s="201"/>
      <c r="BO92" s="201"/>
      <c r="BP92" s="201"/>
      <c r="BQ92" s="201"/>
      <c r="BR92" s="8"/>
    </row>
    <row r="93" spans="3:70" ht="13.5" customHeight="1">
      <c r="C93" s="249" t="s">
        <v>67</v>
      </c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188">
        <v>2650</v>
      </c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</row>
    <row r="95" spans="3:55" ht="13.5" customHeight="1">
      <c r="C95" s="246" t="s">
        <v>79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AT95" s="174" t="str">
        <f>'форма 1'!D113</f>
        <v>Чайка О.Г.</v>
      </c>
      <c r="AU95" s="174"/>
      <c r="AV95" s="174"/>
      <c r="AW95" s="174"/>
      <c r="AX95" s="174"/>
      <c r="AY95" s="174"/>
      <c r="AZ95" s="174"/>
      <c r="BA95" s="174"/>
      <c r="BB95" s="174"/>
      <c r="BC95" s="174"/>
    </row>
    <row r="96" ht="9.75" customHeight="1">
      <c r="C96" s="7"/>
    </row>
    <row r="97" spans="3:55" ht="13.5" customHeight="1">
      <c r="C97" s="247" t="s">
        <v>34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</row>
  </sheetData>
  <sheetProtection/>
  <mergeCells count="303"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62:BG62"/>
    <mergeCell ref="C67:AT67"/>
    <mergeCell ref="C66:AT66"/>
    <mergeCell ref="AU64:AX64"/>
    <mergeCell ref="AU65:AX65"/>
    <mergeCell ref="C63:AT63"/>
    <mergeCell ref="C64:AT64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Y31:BG31"/>
    <mergeCell ref="BH31:BR31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I47:BQ47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Z22:BF22"/>
    <mergeCell ref="AY14:BG14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50:BQ50"/>
    <mergeCell ref="BH43:BR43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AZ47:BF47"/>
    <mergeCell ref="AU50:AX50"/>
    <mergeCell ref="AU51:AX52"/>
    <mergeCell ref="AY51:BG52"/>
    <mergeCell ref="C50:AT50"/>
    <mergeCell ref="BI54:BQ54"/>
    <mergeCell ref="AU54:AX54"/>
    <mergeCell ref="C54:AT54"/>
    <mergeCell ref="C58:AT58"/>
    <mergeCell ref="C56:AT56"/>
    <mergeCell ref="AY56:BG57"/>
    <mergeCell ref="BH56:BR57"/>
    <mergeCell ref="BI53:BQ53"/>
    <mergeCell ref="BI55:BQ55"/>
    <mergeCell ref="AZ54:BF54"/>
    <mergeCell ref="AU56:AX57"/>
    <mergeCell ref="C69:AT69"/>
    <mergeCell ref="AU68:AX68"/>
    <mergeCell ref="AU70:AX70"/>
    <mergeCell ref="C70:AT70"/>
    <mergeCell ref="C60:BR60"/>
    <mergeCell ref="C55:AT55"/>
    <mergeCell ref="C65:AT65"/>
    <mergeCell ref="AU66:AX66"/>
    <mergeCell ref="AU67:AX67"/>
    <mergeCell ref="AU63:AX63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I66:BQ66"/>
    <mergeCell ref="BI67:BQ67"/>
    <mergeCell ref="BH79:BR79"/>
    <mergeCell ref="BI58:BQ58"/>
    <mergeCell ref="BH62:BR62"/>
    <mergeCell ref="BH80:BR80"/>
    <mergeCell ref="BI65:BQ65"/>
    <mergeCell ref="AZ67:BF67"/>
    <mergeCell ref="AZ69:BF69"/>
    <mergeCell ref="AZ70:BF70"/>
    <mergeCell ref="AZ71:BF71"/>
    <mergeCell ref="BI71:BQ71"/>
    <mergeCell ref="AZ68:BF68"/>
    <mergeCell ref="AY78:BG78"/>
    <mergeCell ref="AY79:BG79"/>
    <mergeCell ref="AY80:BG80"/>
    <mergeCell ref="AZ72:BF72"/>
    <mergeCell ref="AU79:AX79"/>
    <mergeCell ref="AU80:AX80"/>
    <mergeCell ref="AU78:AX78"/>
    <mergeCell ref="AU77:AX77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2:AT92"/>
    <mergeCell ref="C93:AT93"/>
    <mergeCell ref="AU90:AX90"/>
    <mergeCell ref="AU91:AX91"/>
    <mergeCell ref="AU92:AX92"/>
    <mergeCell ref="AU93:AX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C90:AT90"/>
    <mergeCell ref="C91:AT9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78:BR78"/>
    <mergeCell ref="CA1:CD4"/>
    <mergeCell ref="CA5:CD8"/>
    <mergeCell ref="CA9:CD10"/>
    <mergeCell ref="BH30:BR30"/>
    <mergeCell ref="BH81:BR81"/>
    <mergeCell ref="BH76:BR76"/>
    <mergeCell ref="BI64:BQ64"/>
    <mergeCell ref="BH77:BR77"/>
    <mergeCell ref="BH63:BR63"/>
    <mergeCell ref="BH18:BR18"/>
    <mergeCell ref="BI91:BQ91"/>
    <mergeCell ref="BI68:BQ68"/>
    <mergeCell ref="BI69:BQ69"/>
    <mergeCell ref="BI70:BQ70"/>
    <mergeCell ref="BI72:BQ72"/>
    <mergeCell ref="BI27:BQ27"/>
    <mergeCell ref="BH88:BR88"/>
    <mergeCell ref="BH89:BR89"/>
    <mergeCell ref="BH83:BR83"/>
    <mergeCell ref="AY20:BG20"/>
    <mergeCell ref="AY19:BG19"/>
    <mergeCell ref="AU23:AX23"/>
    <mergeCell ref="BH21:BR21"/>
    <mergeCell ref="BH20:BR20"/>
    <mergeCell ref="BH19:BR19"/>
    <mergeCell ref="AU21:AX21"/>
    <mergeCell ref="AZ26:BF26"/>
    <mergeCell ref="AU24:AX25"/>
    <mergeCell ref="C26:AT26"/>
    <mergeCell ref="BH23:BR23"/>
    <mergeCell ref="AY23:BG23"/>
    <mergeCell ref="BH17:BR17"/>
    <mergeCell ref="AY21:BG21"/>
    <mergeCell ref="AU18:AX18"/>
    <mergeCell ref="AU20:AX20"/>
    <mergeCell ref="AU19:AX19"/>
    <mergeCell ref="C23:AT23"/>
    <mergeCell ref="C24:AT24"/>
    <mergeCell ref="AU26:AX26"/>
    <mergeCell ref="BI22:BQ22"/>
    <mergeCell ref="BH24:BR25"/>
    <mergeCell ref="C28:AT28"/>
    <mergeCell ref="AU27:AX27"/>
    <mergeCell ref="C27:AT27"/>
    <mergeCell ref="AZ27:BF27"/>
    <mergeCell ref="C25:AT25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AT95:BC95"/>
    <mergeCell ref="AT97:BC97"/>
    <mergeCell ref="BH40:BR41"/>
    <mergeCell ref="AU40:AX41"/>
    <mergeCell ref="AZ42:BF42"/>
    <mergeCell ref="AY45:BG45"/>
    <mergeCell ref="BH44:BR44"/>
    <mergeCell ref="AY40:BG41"/>
    <mergeCell ref="AU42:AX42"/>
    <mergeCell ref="BH90:BR9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2018-10-18T11:08:07Z</cp:lastPrinted>
  <dcterms:created xsi:type="dcterms:W3CDTF">2001-11-09T08:37:39Z</dcterms:created>
  <dcterms:modified xsi:type="dcterms:W3CDTF">2019-07-30T07:41:02Z</dcterms:modified>
  <cp:category/>
  <cp:version/>
  <cp:contentType/>
  <cp:contentStatus/>
</cp:coreProperties>
</file>