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0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</externalReferences>
  <definedNames>
    <definedName name="_xlnm.Print_Area" localSheetId="0">'форма 1'!$A$1:$G$116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comments3.xml><?xml version="1.0" encoding="utf-8"?>
<comments xmlns="http://schemas.openxmlformats.org/spreadsheetml/2006/main">
  <authors>
    <author>01-07-AY_Bux</author>
  </authors>
  <commentList>
    <comment ref="R54" authorId="0">
      <text>
        <r>
          <rPr>
            <b/>
            <i/>
            <sz val="8"/>
            <color indexed="10"/>
            <rFont val="Tahoma"/>
            <family val="2"/>
          </rPr>
          <t>проверка по балансу - р/сч</t>
        </r>
        <r>
          <rPr>
            <b/>
            <sz val="8"/>
            <rFont val="Tahoma"/>
            <family val="2"/>
          </rPr>
          <t xml:space="preserve">
</t>
        </r>
      </text>
    </comment>
    <comment ref="U34" authorId="0">
      <text>
        <r>
          <rPr>
            <b/>
            <i/>
            <sz val="10"/>
            <color indexed="10"/>
            <rFont val="Arial Cyr"/>
            <family val="0"/>
          </rPr>
          <t>проверка с ф№5 стр 290-310</t>
        </r>
      </text>
    </comment>
    <comment ref="Q36" authorId="0">
      <text>
        <r>
          <rPr>
            <b/>
            <i/>
            <sz val="8"/>
            <color indexed="10"/>
            <rFont val="Tahoma"/>
            <family val="2"/>
          </rPr>
          <t>сумма перечисленная на р/счета подразделения (в т.ч. Финансирование)</t>
        </r>
        <r>
          <rPr>
            <b/>
            <sz val="8"/>
            <rFont val="Tahoma"/>
            <family val="2"/>
          </rPr>
          <t xml:space="preserve">
</t>
        </r>
      </text>
    </comment>
    <comment ref="R30" authorId="0">
      <text>
        <r>
          <rPr>
            <b/>
            <i/>
            <sz val="8"/>
            <color indexed="10"/>
            <rFont val="Tahoma"/>
            <family val="2"/>
          </rPr>
          <t xml:space="preserve">проверка с расшифр. перечисл.налогов 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<sst xmlns="http://schemas.openxmlformats.org/spreadsheetml/2006/main" count="812" uniqueCount="652">
  <si>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</si>
  <si>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</si>
  <si>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</si>
  <si>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</si>
  <si>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</si>
  <si>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</si>
  <si>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</si>
  <si>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</si>
  <si>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</si>
  <si>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</si>
  <si>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</si>
  <si>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</si>
  <si>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</si>
  <si>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</si>
  <si>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</si>
  <si>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</si>
  <si>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</si>
  <si>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</si>
  <si>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</si>
  <si>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</si>
  <si>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</si>
  <si>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</si>
  <si>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</si>
  <si>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</si>
  <si>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</si>
  <si>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</si>
  <si>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</si>
  <si>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</si>
  <si>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</si>
  <si>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</si>
  <si>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</si>
  <si>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</si>
  <si>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</si>
  <si>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</si>
  <si>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</si>
  <si>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</si>
  <si>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</si>
  <si>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</si>
  <si>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</si>
  <si>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</si>
  <si>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</si>
  <si>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</si>
  <si>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</si>
  <si>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</si>
  <si>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</si>
  <si>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</si>
  <si>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</si>
  <si>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</si>
  <si>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</si>
  <si>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</si>
  <si>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</si>
  <si>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</si>
  <si>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</si>
  <si>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</si>
  <si>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</si>
  <si>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</si>
  <si>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</si>
  <si>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</si>
  <si>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</si>
  <si>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</si>
  <si>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</si>
  <si>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</si>
  <si>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</si>
  <si>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</si>
  <si>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</si>
  <si>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</si>
  <si>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</si>
  <si>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</si>
  <si>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</si>
  <si>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</si>
  <si>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</si>
  <si>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</si>
  <si>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</si>
  <si>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</si>
  <si>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</si>
  <si>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</si>
  <si>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</si>
  <si>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</si>
  <si>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</si>
  <si>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</si>
  <si>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</si>
  <si>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</si>
  <si>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</si>
  <si>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</si>
  <si>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</si>
  <si>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</si>
  <si>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</si>
  <si>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</si>
  <si>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</si>
  <si>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</si>
  <si>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</si>
  <si>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</si>
  <si>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</si>
  <si>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</si>
  <si>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</si>
  <si>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</si>
  <si>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</si>
  <si>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</si>
  <si>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</si>
  <si>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</si>
  <si>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</si>
  <si>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</si>
  <si>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</si>
  <si>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</si>
  <si>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</si>
  <si>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</si>
  <si>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</si>
  <si>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</si>
  <si>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</si>
  <si>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</si>
  <si>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</si>
  <si>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</si>
  <si>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</si>
  <si>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</si>
  <si>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</si>
  <si>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</si>
  <si>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</si>
  <si>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</si>
  <si>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</si>
  <si>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</si>
  <si>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</si>
  <si>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</si>
  <si>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</si>
  <si>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</si>
  <si>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</si>
  <si>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</si>
  <si>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</si>
  <si>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</si>
  <si>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</si>
  <si>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</si>
  <si>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</si>
  <si>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</si>
  <si>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</si>
  <si>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</si>
  <si>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</si>
  <si>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</si>
  <si>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</si>
  <si>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</si>
  <si>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</si>
  <si>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</si>
  <si>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</si>
  <si>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</si>
  <si>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</si>
  <si>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</si>
  <si>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</si>
  <si>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</si>
  <si>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</si>
  <si>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</si>
  <si>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</si>
  <si>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</si>
  <si>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</si>
  <si>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</si>
  <si>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</si>
  <si>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</si>
  <si>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</si>
  <si>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</si>
  <si>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</si>
  <si>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</si>
  <si>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</si>
  <si>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</si>
  <si>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</si>
  <si>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</si>
  <si>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</si>
  <si>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</si>
  <si>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</si>
  <si>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</si>
  <si>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</si>
  <si>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</si>
  <si>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</si>
  <si>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</si>
  <si>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</si>
  <si>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</si>
  <si>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</si>
  <si>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</si>
  <si>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</si>
  <si>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</si>
  <si>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</si>
  <si>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</si>
  <si>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</si>
  <si>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"Західна ТІДГК"</t>
    </r>
  </si>
  <si>
    <t>Організаційно-правова форма господарювання 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</si>
  <si>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</si>
  <si>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 xml:space="preserve">ДО "Західна ТІДГК" </t>
  </si>
  <si>
    <t>22360549</t>
  </si>
  <si>
    <t>Наконечна Світлана Вікторівна</t>
  </si>
  <si>
    <t>Кочан Любов Олексіївна</t>
  </si>
  <si>
    <t>01</t>
  </si>
  <si>
    <r>
      <t xml:space="preserve">Адреса, телефон    м.Львів, площа Міцкевича,8     2358530                  </t>
    </r>
    <r>
      <rPr>
        <b/>
        <i/>
        <sz val="10"/>
        <rFont val="Times New Roman"/>
        <family val="1"/>
      </rPr>
      <t xml:space="preserve"> </t>
    </r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</si>
  <si>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  </t>
    </r>
  </si>
  <si>
    <t>10</t>
  </si>
  <si>
    <t>Головний бухгалтер </t>
  </si>
  <si>
    <t>______</t>
  </si>
  <si>
    <t>Залишок коштів на кінець року </t>
  </si>
  <si>
    <t>Вплив зміни валютних курсів на залишок коштів </t>
  </si>
  <si>
    <t>Залишок коштів на початок року </t>
  </si>
  <si>
    <t>Чистий рух грошових коштів за звітний період </t>
  </si>
  <si>
    <t>Чистий рух коштів від фінансової діяльності </t>
  </si>
  <si>
    <t>Інші платежі </t>
  </si>
  <si>
    <t>Витрачання на сплату відсотків</t>
  </si>
  <si>
    <t>Сплату дивідендів </t>
  </si>
  <si>
    <t xml:space="preserve">Погашення позик  </t>
  </si>
  <si>
    <t>Викуп власних акцій</t>
  </si>
  <si>
    <t>Витрачання на:</t>
  </si>
  <si>
    <t>Інші надходження </t>
  </si>
  <si>
    <t>Отримання позик</t>
  </si>
  <si>
    <t>Власного капіталу </t>
  </si>
  <si>
    <t>Надходження від:</t>
  </si>
  <si>
    <t>III. Рух коштів у результаті фінансової діяльності</t>
  </si>
  <si>
    <t>Чистий рух коштів від інвестиційної діяльності </t>
  </si>
  <si>
    <t>Інші платежі</t>
  </si>
  <si>
    <t>Виплати за деривативами</t>
  </si>
  <si>
    <t>необоротних активів </t>
  </si>
  <si>
    <t>фінансових інвестицій </t>
  </si>
  <si>
    <t>Витрачання  на придбання:</t>
  </si>
  <si>
    <t>Надходження від деривативів</t>
  </si>
  <si>
    <t>дивідендів </t>
  </si>
  <si>
    <t>відсотків </t>
  </si>
  <si>
    <t>Надходження від отриманих:</t>
  </si>
  <si>
    <t>Надходження від реалізації:</t>
  </si>
  <si>
    <t>II. Рух коштів у результаті інвестиційної діяльності</t>
  </si>
  <si>
    <t>Чистий рух коштів від операційної діяльності </t>
  </si>
  <si>
    <t>Інші витрачання </t>
  </si>
  <si>
    <t>для структур</t>
  </si>
  <si>
    <t>Витрачання на оплату авансів</t>
  </si>
  <si>
    <t xml:space="preserve">             Зобов’язання з інших податків і зборів</t>
  </si>
  <si>
    <t xml:space="preserve">             Зобов’язання з податку на додану вартість</t>
  </si>
  <si>
    <t xml:space="preserve">             Зобов’язання з податку на прибуток</t>
  </si>
  <si>
    <t>Зобов’язань з податків і зборів в т.ч</t>
  </si>
  <si>
    <t>Відрахувань на соціальні заходи </t>
  </si>
  <si>
    <t>Праці</t>
  </si>
  <si>
    <t>Товарів (робіт, послуг) </t>
  </si>
  <si>
    <t>Витрачання на оплату:</t>
  </si>
  <si>
    <t>от структурных подр.( в т.ч финанс.)</t>
  </si>
  <si>
    <t>Надходження від операційної оренди</t>
  </si>
  <si>
    <t>Надходження від боржників неустойки (штрафів, пені)</t>
  </si>
  <si>
    <t>Надходження від відсотків за залишками коштів на поточних рахунках</t>
  </si>
  <si>
    <t>Надходження від повернення авансів</t>
  </si>
  <si>
    <t>Надходження авансів від покупців і замовників</t>
  </si>
  <si>
    <t>Надходження від отримання субсидій, дотацій</t>
  </si>
  <si>
    <t>Цільового фінансування </t>
  </si>
  <si>
    <t>у тому числі податку на додану вартість</t>
  </si>
  <si>
    <t xml:space="preserve">Повернення податків і зборів </t>
  </si>
  <si>
    <t>Реалізації продукції (товарів, робіт, послуг)</t>
  </si>
  <si>
    <t>І. Рух коштів у результаті операційної діяльності</t>
  </si>
  <si>
    <t>За аналогічний період попереднього року </t>
  </si>
  <si>
    <t>За звітний період </t>
  </si>
  <si>
    <t>Код  рядка</t>
  </si>
  <si>
    <t>Стаття </t>
  </si>
  <si>
    <t>Форма № 3</t>
  </si>
  <si>
    <t xml:space="preserve">                                                   Звіт про рух грошових коштів (за прямим методом)</t>
  </si>
  <si>
    <t xml:space="preserve">Підприємство              ДО "Західна ТІДГК" </t>
  </si>
  <si>
    <t>_________</t>
  </si>
  <si>
    <t>на кінець року</t>
  </si>
  <si>
    <t>Залишок</t>
  </si>
  <si>
    <t>Разом змін у капіталі</t>
  </si>
  <si>
    <t>передано в комун.власн.</t>
  </si>
  <si>
    <t>Інші зміни в капіталі</t>
  </si>
  <si>
    <t>Вилучення частки в капіталі</t>
  </si>
  <si>
    <t>Анулювання викуплених акцій (часток)</t>
  </si>
  <si>
    <t>Перепродаж викуплених акцій (часток)</t>
  </si>
  <si>
    <t>Викуп акцій (часток)</t>
  </si>
  <si>
    <t>Вилучення капіталу:</t>
  </si>
  <si>
    <t>Погашення заборгованості з капіталу</t>
  </si>
  <si>
    <t>Внески до капіталу</t>
  </si>
  <si>
    <t>Внески учасників:</t>
  </si>
  <si>
    <t>Відрахування до резервного капіталу</t>
  </si>
  <si>
    <t>Спрямування прибутку до зареєстрованого капіталу</t>
  </si>
  <si>
    <t>Виплати власникам (дивіденди)</t>
  </si>
  <si>
    <t>Розподіл прибутку:</t>
  </si>
  <si>
    <t>Інший сукупний дохід за звітний період</t>
  </si>
  <si>
    <t>Чистий прибуток (збиток) за звітний період</t>
  </si>
  <si>
    <t>Скоригований залишок на початок року</t>
  </si>
  <si>
    <t>Інші зміни</t>
  </si>
  <si>
    <t>Виправлення помилок</t>
  </si>
  <si>
    <t>Зміна облікової політики</t>
  </si>
  <si>
    <t>Коригування:</t>
  </si>
  <si>
    <t>на початок року</t>
  </si>
  <si>
    <t>Всього</t>
  </si>
  <si>
    <t>Вилучений капітал</t>
  </si>
  <si>
    <t>Неопла-чений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</si>
  <si>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</si>
  <si>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Резер-вний капітал</t>
  </si>
  <si>
    <t>Додатковий капітал</t>
  </si>
  <si>
    <t>Капітал у дооцін-ках</t>
  </si>
  <si>
    <t>Форма № 4</t>
  </si>
  <si>
    <t xml:space="preserve">                            Звіт про власний капітал </t>
  </si>
  <si>
    <t>накопичена амортизація нематеріальних активів, щодо яких існує обмеження права власності'  (085)</t>
  </si>
  <si>
    <t>Із рядка 080 графа 15</t>
  </si>
  <si>
    <t>вартість нематеріальних активів, отриманих за рахунок пільгових асигнувань                         (084)</t>
  </si>
  <si>
    <t>Із рядка 080 графа 5</t>
  </si>
  <si>
    <t>вартість створених підприємством нематеріальних активів                                                   (083)</t>
  </si>
  <si>
    <t>вартість оформлених у заставу нематеріальних активів                                                        (082)</t>
  </si>
  <si>
    <t>вартість нематеріальних активів, щодо яких існує обмеження права власності                         (081)</t>
  </si>
  <si>
    <t>Із рядка 080 графа 14</t>
  </si>
  <si>
    <t>080</t>
  </si>
  <si>
    <t>070</t>
  </si>
  <si>
    <t>Інші нематеріальні активи</t>
  </si>
  <si>
    <t>060</t>
  </si>
  <si>
    <t>Гудвіл</t>
  </si>
  <si>
    <t>050</t>
  </si>
  <si>
    <t>Авторські та суміжні з ними права</t>
  </si>
  <si>
    <t>040</t>
  </si>
  <si>
    <t>Права на об'єкти промислової власності</t>
  </si>
  <si>
    <t>030</t>
  </si>
  <si>
    <t>Права на знаки для товарів і послуг</t>
  </si>
  <si>
    <t>020</t>
  </si>
  <si>
    <t>Права користування майном</t>
  </si>
  <si>
    <t>010</t>
  </si>
  <si>
    <t>Права користування природними ресурсами</t>
  </si>
  <si>
    <t>15</t>
  </si>
  <si>
    <t>14</t>
  </si>
  <si>
    <t>ІЗ</t>
  </si>
  <si>
    <t>12</t>
  </si>
  <si>
    <t>11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</si>
  <si>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</si>
  <si>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</si>
  <si>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</si>
  <si>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</si>
  <si>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</si>
  <si>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</si>
  <si>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</si>
  <si>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</si>
  <si>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</si>
  <si>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накопичена амортизація</t>
  </si>
  <si>
    <t>первісна (переоцінена) вартість</t>
  </si>
  <si>
    <t>первісної (переоціненої) вартості</t>
  </si>
  <si>
    <t>Залишок иа кінець року</t>
  </si>
  <si>
    <t>Інші зміни за рік</t>
  </si>
  <si>
    <t>Втрати від зменшення корисності за рік</t>
  </si>
  <si>
    <t>Нараховано амортизації за рік</t>
  </si>
  <si>
    <t>Вибуло за рік</t>
  </si>
  <si>
    <t>Переоцінка (дооцінка +, уцінка -)</t>
  </si>
  <si>
    <t>Надійшло за рік</t>
  </si>
  <si>
    <t>Залишок на початок року</t>
  </si>
  <si>
    <t>Групи нематеріальних активів</t>
  </si>
  <si>
    <t>І. Нематеріальні активи</t>
  </si>
  <si>
    <t>1801008</t>
  </si>
  <si>
    <t>КодзаДКУД</t>
  </si>
  <si>
    <r>
      <t xml:space="preserve">Форма </t>
    </r>
    <r>
      <rPr>
        <b/>
        <sz val="14"/>
        <rFont val="Times New Roman"/>
        <family val="1"/>
      </rPr>
      <t>№ 5</t>
    </r>
  </si>
  <si>
    <t>Примітки до річної фінансової звітності</t>
  </si>
  <si>
    <t>Одиниця виміру: тис. грн.</t>
  </si>
  <si>
    <t>Контрольна сума</t>
  </si>
  <si>
    <t>Середньооблікова чисельність працюючих</t>
  </si>
  <si>
    <t>заКВЕД</t>
  </si>
  <si>
    <t>Вид економічної діяльності</t>
  </si>
  <si>
    <t>заКOПФГ</t>
  </si>
  <si>
    <t>Галузь</t>
  </si>
  <si>
    <t>за СПОДУ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</si>
  <si>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</si>
  <si>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заКОАТУУ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</si>
  <si>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</si>
  <si>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заЄДРПОУ</t>
  </si>
  <si>
    <t>(269) _</t>
  </si>
  <si>
    <t>вартість інвестиційної нерухомості, оціненої за справедливою вартістю</t>
  </si>
  <si>
    <t>(268)_</t>
  </si>
  <si>
    <t>знос основних засобів, щодо яких існують обмеження права власності</t>
  </si>
  <si>
    <t xml:space="preserve">З рядка 260 графа 15 </t>
  </si>
  <si>
    <t xml:space="preserve"> (267)_</t>
  </si>
  <si>
    <t>Вартість основних засобів, що взяті в операційну оренду</t>
  </si>
  <si>
    <t>(266)_</t>
  </si>
  <si>
    <t xml:space="preserve"> вартість основних засобів, придбаних за рахунок цільового фінансування</t>
  </si>
  <si>
    <t xml:space="preserve">Із рядка 260 графа 5    </t>
  </si>
  <si>
    <t xml:space="preserve"> (2651)_</t>
  </si>
  <si>
    <t>залишкова вартість основних засобів, утрачених унаслідок надзвичайних подій</t>
  </si>
  <si>
    <t>(265)_</t>
  </si>
  <si>
    <t>артість основних засобів, призначених для продажу</t>
  </si>
  <si>
    <t xml:space="preserve">Із рядка 260 графа 8   </t>
  </si>
  <si>
    <t xml:space="preserve"> (2641)_</t>
  </si>
  <si>
    <t>основні засоби орендованих цілісних майнових комплексів</t>
  </si>
  <si>
    <t>(264)_</t>
  </si>
  <si>
    <t xml:space="preserve"> первісна (переоцінена) вартість повністю амортизованих основних засобів</t>
  </si>
  <si>
    <t xml:space="preserve"> </t>
  </si>
  <si>
    <t>(263)_</t>
  </si>
  <si>
    <t>залишкова вартість основних засобів, що тимчасово не використовуються(консервація, реконструкція тощо)</t>
  </si>
  <si>
    <t>(262)_</t>
  </si>
  <si>
    <t>вартість оформлених у заставу основних засобів</t>
  </si>
  <si>
    <t>(261)_</t>
  </si>
  <si>
    <t>вартість основних засобів, щодо яких існують передбачені чинним законодавством  обмеження права власності</t>
  </si>
  <si>
    <t xml:space="preserve">Із рядка 260 графа 14  </t>
  </si>
  <si>
    <t xml:space="preserve">Інші необоротні матеріальні активи </t>
  </si>
  <si>
    <t>предмети прокату</t>
  </si>
  <si>
    <t>Інвентарна тара</t>
  </si>
  <si>
    <t>Природні ресурси</t>
  </si>
  <si>
    <t>Тимчасові (нетитульні) споруди</t>
  </si>
  <si>
    <t xml:space="preserve">Малоцінні необоротні матеріальні активи </t>
  </si>
  <si>
    <t>Бібліотечні фонди</t>
  </si>
  <si>
    <t xml:space="preserve">Інші основні засоби </t>
  </si>
  <si>
    <t>Багаторічні насадження</t>
  </si>
  <si>
    <t>Робоча і продуктивна худоба</t>
  </si>
  <si>
    <t>Інструменти, прилади, інвентар (меблі)</t>
  </si>
  <si>
    <t xml:space="preserve">Транспортні засоби </t>
  </si>
  <si>
    <t>Машини та обладнання</t>
  </si>
  <si>
    <t>Будинки , споруди та передавальні  пристрої</t>
  </si>
  <si>
    <t>Капітальні витрати на поліпшення земель</t>
  </si>
  <si>
    <t>Земельні ділянки</t>
  </si>
  <si>
    <t>вартість)</t>
  </si>
  <si>
    <t>вартості)</t>
  </si>
  <si>
    <t xml:space="preserve">нена </t>
  </si>
  <si>
    <t>неної</t>
  </si>
  <si>
    <t>знос</t>
  </si>
  <si>
    <t>цінена вартість)</t>
  </si>
  <si>
    <t xml:space="preserve">цінена </t>
  </si>
  <si>
    <t>зносу</t>
  </si>
  <si>
    <t>ціненої вартості)</t>
  </si>
  <si>
    <t>(переоці-</t>
  </si>
  <si>
    <t>(переоцінена</t>
  </si>
  <si>
    <t>первісна (перео-</t>
  </si>
  <si>
    <t>первісної (перео-</t>
  </si>
  <si>
    <t xml:space="preserve">первісна </t>
  </si>
  <si>
    <t xml:space="preserve">первісної </t>
  </si>
  <si>
    <t>оренду</t>
  </si>
  <si>
    <t xml:space="preserve">ності </t>
  </si>
  <si>
    <t>за рік</t>
  </si>
  <si>
    <t xml:space="preserve">Передані в оперативну </t>
  </si>
  <si>
    <t>Одержані  за фінансовою орендою</t>
  </si>
  <si>
    <t>корис-</t>
  </si>
  <si>
    <t xml:space="preserve">зації </t>
  </si>
  <si>
    <t xml:space="preserve">шення </t>
  </si>
  <si>
    <t>аморти-</t>
  </si>
  <si>
    <t>на початку року</t>
  </si>
  <si>
    <t xml:space="preserve"> ряд­ка</t>
  </si>
  <si>
    <t>засобів</t>
  </si>
  <si>
    <t>зміни за рік</t>
  </si>
  <si>
    <t>від змен-</t>
  </si>
  <si>
    <t xml:space="preserve">вано </t>
  </si>
  <si>
    <t>(до оцінка +, уцінка -)</t>
  </si>
  <si>
    <t xml:space="preserve">Надій-шло </t>
  </si>
  <si>
    <t xml:space="preserve">Залишок </t>
  </si>
  <si>
    <t xml:space="preserve">Код </t>
  </si>
  <si>
    <t xml:space="preserve">Групи основних </t>
  </si>
  <si>
    <t>У тому числі</t>
  </si>
  <si>
    <t>Залишок на кінець року</t>
  </si>
  <si>
    <t xml:space="preserve">Інші </t>
  </si>
  <si>
    <t xml:space="preserve">Втрати </t>
  </si>
  <si>
    <t>Нарахо-</t>
  </si>
  <si>
    <t>Вибуло</t>
  </si>
  <si>
    <t>Переоцінка</t>
  </si>
  <si>
    <t>ІІ. Основні засоби</t>
  </si>
  <si>
    <t>(423)___________</t>
  </si>
  <si>
    <t>за амортизованою собівартістю</t>
  </si>
  <si>
    <t>(.633)</t>
  </si>
  <si>
    <t>(422)___________</t>
  </si>
  <si>
    <t>за справедливою вартістю</t>
  </si>
  <si>
    <t>з рядків 540-560 графа 4 фінансові витрати, уключені до собівартості продукції основної діяяльності</t>
  </si>
  <si>
    <t>(421)___________</t>
  </si>
  <si>
    <t>за собівартістю</t>
  </si>
  <si>
    <t>%</t>
  </si>
  <si>
    <t>(632)_</t>
  </si>
  <si>
    <t>за товарообмінними бартерними) контрактами з пов¢язаними сторонами</t>
  </si>
  <si>
    <t>із рядка 220 гр. 4 Балансу Поточні фінансові інвестиції відображені:</t>
  </si>
  <si>
    <t xml:space="preserve">Частка доходу від реалізації продукції (товарів, робіт, послуг) </t>
  </si>
  <si>
    <t>(631)_</t>
  </si>
  <si>
    <t xml:space="preserve">послугами) </t>
  </si>
  <si>
    <t>(423)____________</t>
  </si>
  <si>
    <t xml:space="preserve">за амортизованою собівартістю </t>
  </si>
  <si>
    <t xml:space="preserve">Товарообмінні (бартерні) операції з продукцією (товарами, роботами, </t>
  </si>
  <si>
    <t>(421)__________</t>
  </si>
  <si>
    <t xml:space="preserve">  Інші доходи і витрати</t>
  </si>
  <si>
    <t>із рядка 045 гр. 4 Балансу Інші довгострокові фінансові інвестиції відображені:</t>
  </si>
  <si>
    <t>Х</t>
  </si>
  <si>
    <t xml:space="preserve">  Списання необоротних активів</t>
  </si>
  <si>
    <t xml:space="preserve">  Безоплатно одержані активи</t>
  </si>
  <si>
    <t>Разом (розд. А + розд. Б)</t>
  </si>
  <si>
    <t xml:space="preserve">  Не операційна курсова різниця</t>
  </si>
  <si>
    <t xml:space="preserve">  інші</t>
  </si>
  <si>
    <t xml:space="preserve">  Результат оцінки корисності</t>
  </si>
  <si>
    <t xml:space="preserve">  облігації</t>
  </si>
  <si>
    <t xml:space="preserve">  Доходи від об"еднання підприємств</t>
  </si>
  <si>
    <t xml:space="preserve">  акції </t>
  </si>
  <si>
    <t xml:space="preserve">  Реалізація фінансових інвестицій</t>
  </si>
  <si>
    <t xml:space="preserve">  інших підприємств</t>
  </si>
  <si>
    <t>Г. Інші доходи і витрати</t>
  </si>
  <si>
    <t xml:space="preserve">  частки і паї у статутному капіталі    </t>
  </si>
  <si>
    <t xml:space="preserve">  Інші фінансові доходи і витрати</t>
  </si>
  <si>
    <t>Б. Інші фінансові інвестиції в:</t>
  </si>
  <si>
    <t xml:space="preserve">  Фінансова оренда активів</t>
  </si>
  <si>
    <t xml:space="preserve">  спільну діяльність</t>
  </si>
  <si>
    <t xml:space="preserve">  Проценти</t>
  </si>
  <si>
    <t xml:space="preserve">  дочірні підприємства</t>
  </si>
  <si>
    <t xml:space="preserve">  Дивіденди</t>
  </si>
  <si>
    <t xml:space="preserve">  асоційовані підприємства</t>
  </si>
  <si>
    <t>В. Інші фінансові доходи і витрати</t>
  </si>
  <si>
    <t>А. Фінансові інвестиції за методом участі в капіталі в:</t>
  </si>
  <si>
    <t>поточні</t>
  </si>
  <si>
    <t>довго-срокові</t>
  </si>
  <si>
    <t>року</t>
  </si>
  <si>
    <t>На кінець</t>
  </si>
  <si>
    <t>За рік</t>
  </si>
  <si>
    <t>Найменування показника</t>
  </si>
  <si>
    <t>Б. Доходи і витрати від участі в капіталі за інвестиціями в:</t>
  </si>
  <si>
    <t>IV. Фінансові інвестиції</t>
  </si>
  <si>
    <t>(.342)</t>
  </si>
  <si>
    <t>фінансові витрати, включені до капітальних інвестицій</t>
  </si>
  <si>
    <t xml:space="preserve">       непродуктивні витрати і втрати</t>
  </si>
  <si>
    <t>(.341)</t>
  </si>
  <si>
    <t>капітальні інвестиції і інвестиційну нерухомість</t>
  </si>
  <si>
    <t>(691)_</t>
  </si>
  <si>
    <t xml:space="preserve">яких обмежено </t>
  </si>
  <si>
    <t xml:space="preserve"> в т.ч.     резерв сумн.боргів</t>
  </si>
  <si>
    <t>з рядка 340 графа  3</t>
  </si>
  <si>
    <t>Грошові кошти використання</t>
  </si>
  <si>
    <t xml:space="preserve">  Інші операційні доходи і витрати</t>
  </si>
  <si>
    <t xml:space="preserve">Із рядка 070 гр. 4 Балансу </t>
  </si>
  <si>
    <t xml:space="preserve">  і соціально-культурного призначення</t>
  </si>
  <si>
    <t xml:space="preserve">Разом </t>
  </si>
  <si>
    <t xml:space="preserve">  Утримання об¢єктів житлово-комунального </t>
  </si>
  <si>
    <t>Ремонт ОЗ</t>
  </si>
  <si>
    <t>Геол.роботи</t>
  </si>
  <si>
    <t>Еквіваленти грошових коштів</t>
  </si>
  <si>
    <t xml:space="preserve">  Штрафи, пені, неустойки</t>
  </si>
  <si>
    <t>Придбання (вирощування) довгострокових біологічних активів</t>
  </si>
  <si>
    <t>Грошові кошти в дорозі</t>
  </si>
  <si>
    <t xml:space="preserve">  Реалізація інших оборотних активів</t>
  </si>
  <si>
    <t>Придбання (створення) нематеріальних активів</t>
  </si>
  <si>
    <t>Інші рахунки в банку (акредитиви, чекові книжки)</t>
  </si>
  <si>
    <t xml:space="preserve">  Операційна курсова різниця</t>
  </si>
  <si>
    <t>Придбання (виготовлення) інших необоротних матеріальних активів</t>
  </si>
  <si>
    <t>Поточний рахунок у банку</t>
  </si>
  <si>
    <t xml:space="preserve">  Операційна орендна активів</t>
  </si>
  <si>
    <t>Придбання (виготовлення) основних засобів</t>
  </si>
  <si>
    <t>Каса</t>
  </si>
  <si>
    <t>А. Інші операційні доходи і витрати</t>
  </si>
  <si>
    <t>Капітальне будівництво</t>
  </si>
  <si>
    <t>На кінець року</t>
  </si>
  <si>
    <t xml:space="preserve">Витрати </t>
  </si>
  <si>
    <t xml:space="preserve">Доходи </t>
  </si>
  <si>
    <t>VI. Грошові кошти</t>
  </si>
  <si>
    <t>V. Доходи і витрати</t>
  </si>
  <si>
    <t>ІІІ. Капітальні інвестиції</t>
  </si>
  <si>
    <t>(.926)</t>
  </si>
  <si>
    <t>з рядка 275 гр 4 Балансу                        запаси, призначені для продажу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</si>
  <si>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</si>
  <si>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Активи на відповідальному зберіганні (позабалансовий рахунок 02)</t>
  </si>
  <si>
    <t>(924)_</t>
  </si>
  <si>
    <t>переданих на комісію</t>
  </si>
  <si>
    <t>(923)_</t>
  </si>
  <si>
    <t>оформлених в заставу</t>
  </si>
  <si>
    <t>(922)_</t>
  </si>
  <si>
    <t xml:space="preserve">Переданих у переробку                                                      </t>
  </si>
  <si>
    <t xml:space="preserve"> не прийнято (позаб.рах№ 072)</t>
  </si>
  <si>
    <t xml:space="preserve">(921)_  </t>
  </si>
  <si>
    <t xml:space="preserve">Відображених за чистою вартістю реалізації                 </t>
  </si>
  <si>
    <t xml:space="preserve">Сума нестач і витрат, ост.рішення щодо винуватців за якими на кінець року </t>
  </si>
  <si>
    <t>Із рядка 920 гр 3 балансова вартість запасів:</t>
  </si>
  <si>
    <t>Визнано заборгованістю винних осіб у звітному році</t>
  </si>
  <si>
    <t>РАЗОМ</t>
  </si>
  <si>
    <t>Виявлено (списано) за рік нестач і втрат</t>
  </si>
  <si>
    <t>Товари</t>
  </si>
  <si>
    <t>сума</t>
  </si>
  <si>
    <t>код рядка</t>
  </si>
  <si>
    <t xml:space="preserve">10.НЕСТАЧІ І  ВИТРАТИ </t>
  </si>
  <si>
    <t>Незавершене виробництво</t>
  </si>
  <si>
    <t>М Ш П</t>
  </si>
  <si>
    <t>(952)_</t>
  </si>
  <si>
    <t>Із рядка 940 і 950 графа 3 заборгованість з повязаними сторонами</t>
  </si>
  <si>
    <t>Поточні біологічні активи</t>
  </si>
  <si>
    <t>(951)_</t>
  </si>
  <si>
    <t>Списано у звітному році безнадійної дебіторської заборгованості</t>
  </si>
  <si>
    <t>Матеріали сільськ. признач.</t>
  </si>
  <si>
    <t>Запасні частини</t>
  </si>
  <si>
    <t>заборгованість</t>
  </si>
  <si>
    <t>Будівельні матеріали</t>
  </si>
  <si>
    <t xml:space="preserve">дебіторська </t>
  </si>
  <si>
    <t>Тара і тарні матеріали</t>
  </si>
  <si>
    <t>Інша поточна</t>
  </si>
  <si>
    <t>Паливо</t>
  </si>
  <si>
    <t>заборгованість за товари , роботи послуги</t>
  </si>
  <si>
    <t>Купівельні напівфабрикати та комплектуючі вироби</t>
  </si>
  <si>
    <t xml:space="preserve">Дебіторська </t>
  </si>
  <si>
    <t>Сировина і матеріали</t>
  </si>
  <si>
    <t>Від 18 до 36 місяців</t>
  </si>
  <si>
    <t>Від 12до 18 місяців</t>
  </si>
  <si>
    <t>До 12-х місяців</t>
  </si>
  <si>
    <t>показника</t>
  </si>
  <si>
    <t>уцінка</t>
  </si>
  <si>
    <t>Збільшення чистої вартості реалізації</t>
  </si>
  <si>
    <t>Вартість на кінець року</t>
  </si>
  <si>
    <t>Непогаш</t>
  </si>
  <si>
    <t>строками</t>
  </si>
  <si>
    <t xml:space="preserve">В   т.ч.  за </t>
  </si>
  <si>
    <t>всього</t>
  </si>
  <si>
    <t>Найменування</t>
  </si>
  <si>
    <t xml:space="preserve">Балансова </t>
  </si>
  <si>
    <t>8.ЗАПАСИ                                                                                                                        9.ДЕБІТОРСЬКА ЗАБОРГОВАНІСТЬ</t>
  </si>
  <si>
    <t>Резерв сумн.боргів</t>
  </si>
  <si>
    <t>Забезпечення матеріального заохочення</t>
  </si>
  <si>
    <t>Забезпечення наст. витрат на виконання зобов. щодо обт. контр</t>
  </si>
  <si>
    <t>Забезпечення наст. витрат на реструкт.</t>
  </si>
  <si>
    <t>Забезпечення наст. витрат на виконання гарант. зобовязань</t>
  </si>
  <si>
    <t>Забезпечення наст. витрат на додаткове пенсійне забезпечення</t>
  </si>
  <si>
    <t>Забезпечення на випл. відпусток працівникам</t>
  </si>
  <si>
    <t>іншою стороною, що врахована при оцінці</t>
  </si>
  <si>
    <t>невикористану суму у звітному році</t>
  </si>
  <si>
    <t>Використано протягом року</t>
  </si>
  <si>
    <t>додаткові відрахування</t>
  </si>
  <si>
    <t>нараховано (створено)</t>
  </si>
  <si>
    <t>початок року</t>
  </si>
  <si>
    <t>Види забезпечень</t>
  </si>
  <si>
    <t>Сума очикуванного  відшкодування витрат</t>
  </si>
  <si>
    <t>Сторновано невикористану суму у звітному році</t>
  </si>
  <si>
    <t xml:space="preserve"> за звітний рік</t>
  </si>
  <si>
    <t>Збільшення</t>
  </si>
  <si>
    <t>Залишок  на</t>
  </si>
  <si>
    <t>7.ЗАБЕЗПЕЧЕННЯ</t>
  </si>
  <si>
    <t xml:space="preserve">                                                                                                                                                         </t>
  </si>
  <si>
    <t>Головний бухгалтер                            ____________________ Панкратова О.І.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</si>
  <si>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</si>
  <si>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</si>
  <si>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</si>
  <si>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            трансферт</t>
  </si>
  <si>
    <t xml:space="preserve">             ремонт ОЗ</t>
  </si>
  <si>
    <t xml:space="preserve">             погашення отриманих на кап.інвестиції позик</t>
  </si>
  <si>
    <t xml:space="preserve">             придбання (створення) нематеріальних активів</t>
  </si>
  <si>
    <t xml:space="preserve">                                          з них машин та обладнання</t>
  </si>
  <si>
    <t xml:space="preserve">             придбання та поліпшення основних засобів</t>
  </si>
  <si>
    <t>в т.ч.    на  будівництво об"єктів</t>
  </si>
  <si>
    <t>Використано за рік  -  усього</t>
  </si>
  <si>
    <t>Нараховано за звітний рік</t>
  </si>
  <si>
    <t>Сума</t>
  </si>
  <si>
    <t>XIII. Використання амортизаційних відрахувань</t>
  </si>
  <si>
    <t xml:space="preserve">                   Збільшення (зменшення) відстрочених податкових зобовязань</t>
  </si>
  <si>
    <t xml:space="preserve">                   Зменшення (збільшення) відстрочених податкових активів</t>
  </si>
  <si>
    <t>У т.ч.                                            Поточний податок на прибуток</t>
  </si>
  <si>
    <t>У т.ч. :</t>
  </si>
  <si>
    <t>Відображення у складі власного капіталу  -  усього</t>
  </si>
  <si>
    <t xml:space="preserve">   Збільшення (зменшення) відстрочених податкових зобовязень</t>
  </si>
  <si>
    <t xml:space="preserve">   Зменшення (збільшення) відстрочених податкових активів</t>
  </si>
  <si>
    <t>У т.ч.                                        Поточний податок на прибуток</t>
  </si>
  <si>
    <t>У т.ч.:</t>
  </si>
  <si>
    <t>Включено до звіту про фінансові результати  -  усього</t>
  </si>
  <si>
    <t xml:space="preserve">     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</si>
  <si>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</si>
  <si>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На кінець звітного року</t>
  </si>
  <si>
    <t xml:space="preserve">     На початок звітного року</t>
  </si>
  <si>
    <t>Відстрочені податкові активи:                 На початок звітного року</t>
  </si>
  <si>
    <t>Поточний податок на прибуток</t>
  </si>
  <si>
    <t>XII. Податок на прибуток</t>
  </si>
  <si>
    <t>Вартість виконаних субпідрядниками робіт за незавершеними будівельними контрактами</t>
  </si>
  <si>
    <t>Сума затриманих коштів на кінець року</t>
  </si>
  <si>
    <t xml:space="preserve">   З авансів отриманих</t>
  </si>
  <si>
    <t xml:space="preserve">   Валова замовникам</t>
  </si>
  <si>
    <t xml:space="preserve">   Валова замовників</t>
  </si>
  <si>
    <t>Заборгованість на кінець звітного року</t>
  </si>
  <si>
    <t>Доход за будівельними контрактами за звітний рік</t>
  </si>
  <si>
    <t>XI. Будівельні контракти</t>
  </si>
  <si>
    <t>на  1.01. 2019 р.</t>
  </si>
  <si>
    <t>12-ть місяців</t>
  </si>
  <si>
    <t>2019</t>
  </si>
  <si>
    <t xml:space="preserve">                                         за   2019 р.</t>
  </si>
  <si>
    <t>за 2019рік</t>
  </si>
  <si>
    <t>20</t>
  </si>
  <si>
    <t>за    2019 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</si>
</sst>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#,##0.0&quot;р.&quot;"/>
    <numFmt numFmtId="194" formatCode="#,##0.0"/>
    <numFmt numFmtId="195" formatCode="[$-422]d\ mmmm\ yyyy&quot; р.&quot;"/>
  </numFmts>
  <fonts count="8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49"/>
      <name val="Arial Cyr"/>
      <family val="0"/>
    </font>
    <font>
      <sz val="6"/>
      <name val="Times New Roman"/>
      <family val="1"/>
    </font>
    <font>
      <b/>
      <i/>
      <sz val="8"/>
      <color indexed="10"/>
      <name val="Tahoma"/>
      <family val="2"/>
    </font>
    <font>
      <b/>
      <sz val="8"/>
      <name val="Tahoma"/>
      <family val="2"/>
    </font>
    <font>
      <b/>
      <i/>
      <sz val="10"/>
      <color indexed="10"/>
      <name val="Arial Cyr"/>
      <family val="0"/>
    </font>
    <font>
      <sz val="2"/>
      <name val="Cambria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Arial Cyr"/>
      <family val="2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b/>
      <sz val="10"/>
      <color indexed="47"/>
      <name val="Times New Roman"/>
      <family val="1"/>
    </font>
    <font>
      <b/>
      <sz val="9"/>
      <color indexed="10"/>
      <name val="Times New Roman"/>
      <family val="1"/>
    </font>
    <font>
      <sz val="9"/>
      <color indexed="52"/>
      <name val="Times New Roman"/>
      <family val="1"/>
    </font>
    <font>
      <b/>
      <sz val="8"/>
      <color indexed="52"/>
      <name val="Arial Cyr"/>
      <family val="0"/>
    </font>
    <font>
      <sz val="11"/>
      <name val="Times New Roman"/>
      <family val="1"/>
    </font>
    <font>
      <sz val="10"/>
      <color indexed="4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9" fillId="7" borderId="1" applyNumberFormat="0" applyAlignment="0" applyProtection="0"/>
    <xf numFmtId="0" fontId="70" fillId="20" borderId="2" applyNumberFormat="0" applyAlignment="0" applyProtection="0"/>
    <xf numFmtId="0" fontId="71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72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1" borderId="7" applyNumberFormat="0" applyAlignment="0" applyProtection="0"/>
    <xf numFmtId="0" fontId="30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76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4" borderId="0" applyNumberFormat="0" applyBorder="0" applyAlignment="0" applyProtection="0"/>
  </cellStyleXfs>
  <cellXfs count="6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18" xfId="53" applyNumberFormat="1" applyFont="1" applyFill="1" applyBorder="1" applyAlignment="1">
      <alignment horizontal="center" vertical="center" wrapText="1"/>
      <protection/>
    </xf>
    <xf numFmtId="0" fontId="21" fillId="6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6" borderId="10" xfId="53" applyFont="1" applyFill="1" applyBorder="1" applyAlignment="1">
      <alignment horizontal="center" vertical="center" wrapText="1"/>
      <protection/>
    </xf>
    <xf numFmtId="0" fontId="21" fillId="6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6" borderId="10" xfId="53" applyFont="1" applyFill="1" applyBorder="1" applyAlignment="1">
      <alignment vertical="center" wrapText="1"/>
      <protection/>
    </xf>
    <xf numFmtId="0" fontId="21" fillId="6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0" fontId="21" fillId="0" borderId="0" xfId="53" applyNumberFormat="1" applyFont="1">
      <alignment/>
      <protection/>
    </xf>
    <xf numFmtId="0" fontId="21" fillId="0" borderId="0" xfId="53" applyNumberFormat="1">
      <alignment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25" borderId="30" xfId="0" applyFont="1" applyFill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21" fillId="0" borderId="33" xfId="0" applyFont="1" applyBorder="1" applyAlignment="1">
      <alignment wrapText="1"/>
    </xf>
    <xf numFmtId="0" fontId="22" fillId="25" borderId="34" xfId="0" applyFont="1" applyFill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35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36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37" xfId="0" applyFont="1" applyBorder="1" applyAlignment="1">
      <alignment wrapText="1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21" fillId="0" borderId="37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2" fillId="25" borderId="44" xfId="0" applyFont="1" applyFill="1" applyBorder="1" applyAlignment="1">
      <alignment horizontal="center" wrapText="1"/>
    </xf>
    <xf numFmtId="0" fontId="22" fillId="25" borderId="30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wrapText="1"/>
    </xf>
    <xf numFmtId="0" fontId="21" fillId="0" borderId="32" xfId="0" applyFont="1" applyBorder="1" applyAlignment="1">
      <alignment horizontal="left" wrapText="1" indent="1"/>
    </xf>
    <xf numFmtId="0" fontId="21" fillId="0" borderId="42" xfId="0" applyFont="1" applyBorder="1" applyAlignment="1">
      <alignment horizontal="center" wrapText="1"/>
    </xf>
    <xf numFmtId="0" fontId="21" fillId="0" borderId="37" xfId="0" applyFont="1" applyBorder="1" applyAlignment="1">
      <alignment horizontal="left" wrapText="1" indent="1"/>
    </xf>
    <xf numFmtId="0" fontId="21" fillId="0" borderId="45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1" fillId="0" borderId="33" xfId="0" applyFont="1" applyBorder="1" applyAlignment="1">
      <alignment horizontal="left" wrapText="1" indent="1"/>
    </xf>
    <xf numFmtId="0" fontId="1" fillId="0" borderId="38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0" borderId="47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22" fillId="0" borderId="21" xfId="0" applyFont="1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22" fillId="25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21" fillId="0" borderId="21" xfId="0" applyFont="1" applyBorder="1" applyAlignment="1">
      <alignment wrapText="1"/>
    </xf>
    <xf numFmtId="0" fontId="1" fillId="0" borderId="13" xfId="0" applyFont="1" applyBorder="1" applyAlignment="1">
      <alignment horizontal="left" wrapText="1" indent="4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3" fillId="0" borderId="54" xfId="0" applyFont="1" applyBorder="1" applyAlignment="1">
      <alignment vertical="top" wrapText="1"/>
    </xf>
    <xf numFmtId="0" fontId="34" fillId="0" borderId="0" xfId="0" applyFont="1" applyAlignment="1">
      <alignment horizontal="right" vertical="top" wrapText="1"/>
    </xf>
    <xf numFmtId="0" fontId="5" fillId="0" borderId="5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54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4" xfId="0" applyFont="1" applyBorder="1" applyAlignment="1">
      <alignment wrapText="1"/>
    </xf>
    <xf numFmtId="0" fontId="13" fillId="24" borderId="55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56" xfId="0" applyFont="1" applyBorder="1" applyAlignment="1">
      <alignment wrapText="1"/>
    </xf>
    <xf numFmtId="0" fontId="1" fillId="24" borderId="57" xfId="0" applyFont="1" applyFill="1" applyBorder="1" applyAlignment="1">
      <alignment horizontal="center" wrapText="1"/>
    </xf>
    <xf numFmtId="0" fontId="22" fillId="0" borderId="57" xfId="0" applyFont="1" applyBorder="1" applyAlignment="1">
      <alignment horizontal="center" wrapText="1"/>
    </xf>
    <xf numFmtId="0" fontId="1" fillId="0" borderId="57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wrapText="1"/>
    </xf>
    <xf numFmtId="0" fontId="21" fillId="0" borderId="57" xfId="0" applyFont="1" applyBorder="1" applyAlignment="1">
      <alignment horizontal="center" wrapText="1"/>
    </xf>
    <xf numFmtId="0" fontId="21" fillId="0" borderId="54" xfId="0" applyFont="1" applyBorder="1" applyAlignment="1">
      <alignment wrapText="1"/>
    </xf>
    <xf numFmtId="0" fontId="2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21" fillId="0" borderId="54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24" borderId="54" xfId="0" applyFont="1" applyFill="1" applyBorder="1" applyAlignment="1">
      <alignment horizontal="center" vertical="top" wrapText="1"/>
    </xf>
    <xf numFmtId="0" fontId="1" fillId="24" borderId="54" xfId="0" applyFont="1" applyFill="1" applyBorder="1" applyAlignment="1">
      <alignment horizontal="center" wrapText="1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58" xfId="0" applyFont="1" applyBorder="1" applyAlignment="1">
      <alignment horizontal="center" wrapText="1"/>
    </xf>
    <xf numFmtId="0" fontId="40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1" fillId="0" borderId="59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right" vertical="top" wrapText="1"/>
    </xf>
    <xf numFmtId="0" fontId="41" fillId="0" borderId="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0" fontId="43" fillId="8" borderId="12" xfId="0" applyNumberFormat="1" applyFont="1" applyFill="1" applyBorder="1" applyAlignment="1" applyProtection="1">
      <alignment horizontal="center" vertical="top"/>
      <protection/>
    </xf>
    <xf numFmtId="0" fontId="43" fillId="0" borderId="12" xfId="0" applyNumberFormat="1" applyFont="1" applyFill="1" applyBorder="1" applyAlignment="1" applyProtection="1">
      <alignment horizontal="center" vertical="top"/>
      <protection/>
    </xf>
    <xf numFmtId="0" fontId="44" fillId="0" borderId="12" xfId="0" applyNumberFormat="1" applyFont="1" applyFill="1" applyBorder="1" applyAlignment="1" applyProtection="1">
      <alignment horizontal="center" vertical="top"/>
      <protection/>
    </xf>
    <xf numFmtId="0" fontId="43" fillId="0" borderId="12" xfId="0" applyNumberFormat="1" applyFont="1" applyFill="1" applyBorder="1" applyAlignment="1" applyProtection="1">
      <alignment horizontal="left" vertical="top" indent="10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42" fillId="0" borderId="11" xfId="0" applyNumberFormat="1" applyFont="1" applyFill="1" applyBorder="1" applyAlignment="1" applyProtection="1">
      <alignment horizontal="left"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5" fillId="0" borderId="23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0" fontId="42" fillId="0" borderId="12" xfId="0" applyNumberFormat="1" applyFont="1" applyFill="1" applyBorder="1" applyAlignment="1" applyProtection="1">
      <alignment horizontal="right" vertical="top"/>
      <protection/>
    </xf>
    <xf numFmtId="0" fontId="42" fillId="0" borderId="12" xfId="0" applyNumberFormat="1" applyFont="1" applyFill="1" applyBorder="1" applyAlignment="1" applyProtection="1">
      <alignment vertical="top"/>
      <protection/>
    </xf>
    <xf numFmtId="0" fontId="50" fillId="0" borderId="12" xfId="0" applyNumberFormat="1" applyFont="1" applyFill="1" applyBorder="1" applyAlignment="1" applyProtection="1">
      <alignment vertical="top"/>
      <protection/>
    </xf>
    <xf numFmtId="0" fontId="45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23" xfId="0" applyFont="1" applyBorder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 horizontal="justify"/>
    </xf>
    <xf numFmtId="0" fontId="52" fillId="0" borderId="0" xfId="0" applyFont="1" applyFill="1" applyBorder="1" applyAlignment="1">
      <alignment/>
    </xf>
    <xf numFmtId="0" fontId="53" fillId="0" borderId="19" xfId="0" applyFont="1" applyBorder="1" applyAlignment="1">
      <alignment/>
    </xf>
    <xf numFmtId="2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57" fillId="2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43" fillId="0" borderId="17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right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7" fillId="0" borderId="17" xfId="0" applyFont="1" applyBorder="1" applyAlignment="1">
      <alignment horizontal="center" vertical="top" wrapText="1"/>
    </xf>
    <xf numFmtId="0" fontId="43" fillId="0" borderId="17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43" fillId="0" borderId="28" xfId="0" applyFont="1" applyBorder="1" applyAlignment="1">
      <alignment horizontal="center" vertical="top" wrapText="1"/>
    </xf>
    <xf numFmtId="0" fontId="43" fillId="0" borderId="20" xfId="0" applyFont="1" applyBorder="1" applyAlignment="1">
      <alignment vertical="top" wrapText="1"/>
    </xf>
    <xf numFmtId="0" fontId="61" fillId="0" borderId="0" xfId="0" applyFont="1" applyAlignment="1">
      <alignment/>
    </xf>
    <xf numFmtId="0" fontId="58" fillId="24" borderId="12" xfId="0" applyFont="1" applyFill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43" fillId="0" borderId="18" xfId="0" applyFont="1" applyBorder="1" applyAlignment="1">
      <alignment vertical="top" wrapText="1"/>
    </xf>
    <xf numFmtId="0" fontId="62" fillId="0" borderId="12" xfId="0" applyFont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0" fontId="51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7" fillId="22" borderId="12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9" fillId="0" borderId="11" xfId="0" applyFont="1" applyBorder="1" applyAlignment="1">
      <alignment/>
    </xf>
    <xf numFmtId="0" fontId="39" fillId="0" borderId="2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9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4" borderId="12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64" fillId="0" borderId="0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39" fillId="0" borderId="20" xfId="0" applyFont="1" applyBorder="1" applyAlignment="1">
      <alignment vertical="top" wrapText="1"/>
    </xf>
    <xf numFmtId="0" fontId="64" fillId="0" borderId="0" xfId="0" applyFont="1" applyFill="1" applyBorder="1" applyAlignment="1">
      <alignment/>
    </xf>
    <xf numFmtId="0" fontId="1" fillId="0" borderId="37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3" fillId="22" borderId="0" xfId="0" applyFont="1" applyFill="1" applyBorder="1" applyAlignment="1">
      <alignment vertical="top" wrapText="1"/>
    </xf>
    <xf numFmtId="0" fontId="39" fillId="0" borderId="3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3" fillId="22" borderId="19" xfId="0" applyFont="1" applyFill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3" fillId="22" borderId="37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2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65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3" fillId="0" borderId="0" xfId="0" applyFont="1" applyAlignment="1">
      <alignment/>
    </xf>
    <xf numFmtId="0" fontId="66" fillId="0" borderId="0" xfId="0" applyFont="1" applyAlignment="1">
      <alignment/>
    </xf>
    <xf numFmtId="0" fontId="13" fillId="24" borderId="12" xfId="0" applyFont="1" applyFill="1" applyBorder="1" applyAlignment="1">
      <alignment vertical="top" wrapText="1"/>
    </xf>
    <xf numFmtId="0" fontId="58" fillId="24" borderId="12" xfId="0" applyFont="1" applyFill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4" fillId="0" borderId="28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6" fillId="22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1" fillId="0" borderId="0" xfId="0" applyFont="1" applyAlignment="1">
      <alignment/>
    </xf>
    <xf numFmtId="0" fontId="2" fillId="22" borderId="12" xfId="0" applyFont="1" applyFill="1" applyBorder="1" applyAlignment="1">
      <alignment horizontal="center" vertical="top" wrapText="1"/>
    </xf>
    <xf numFmtId="0" fontId="65" fillId="0" borderId="12" xfId="0" applyFont="1" applyBorder="1" applyAlignment="1">
      <alignment vertical="top" wrapText="1"/>
    </xf>
    <xf numFmtId="16" fontId="13" fillId="0" borderId="27" xfId="0" applyNumberFormat="1" applyFont="1" applyBorder="1" applyAlignment="1">
      <alignment horizontal="right" vertical="top" wrapText="1"/>
    </xf>
    <xf numFmtId="0" fontId="13" fillId="0" borderId="18" xfId="0" applyFont="1" applyBorder="1" applyAlignment="1">
      <alignment vertical="top" wrapText="1"/>
    </xf>
    <xf numFmtId="16" fontId="13" fillId="0" borderId="58" xfId="0" applyNumberFormat="1" applyFont="1" applyBorder="1" applyAlignment="1">
      <alignment horizontal="right" vertical="top" wrapText="1"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3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7" fillId="0" borderId="0" xfId="53" applyNumberFormat="1" applyFont="1" applyAlignment="1">
      <alignment horizontal="center" vertical="center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6" xfId="53" applyNumberFormat="1" applyFont="1" applyBorder="1" applyAlignment="1">
      <alignment horizontal="center" vertical="center" wrapText="1"/>
      <protection/>
    </xf>
    <xf numFmtId="49" fontId="22" fillId="0" borderId="0" xfId="53" applyNumberFormat="1" applyFont="1" applyAlignment="1">
      <alignment horizontal="center" vertical="center"/>
      <protection/>
    </xf>
    <xf numFmtId="49" fontId="22" fillId="0" borderId="27" xfId="53" applyNumberFormat="1" applyFont="1" applyBorder="1" applyAlignment="1">
      <alignment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2" xfId="53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14" fontId="13" fillId="0" borderId="59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2" xfId="53" applyNumberFormat="1" applyBorder="1" applyAlignment="1">
      <alignment horizontal="center" vertical="center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6" borderId="23" xfId="53" applyFont="1" applyFill="1" applyBorder="1" applyAlignment="1">
      <alignment horizontal="center" vertical="center" wrapText="1"/>
      <protection/>
    </xf>
    <xf numFmtId="0" fontId="21" fillId="6" borderId="19" xfId="53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6" borderId="18" xfId="53" applyNumberFormat="1" applyFill="1" applyBorder="1" applyAlignment="1">
      <alignment horizontal="center" vertical="center"/>
      <protection/>
    </xf>
    <xf numFmtId="0" fontId="21" fillId="6" borderId="19" xfId="53" applyNumberFormat="1" applyFill="1" applyBorder="1" applyAlignment="1">
      <alignment horizontal="center" vertical="center"/>
      <protection/>
    </xf>
    <xf numFmtId="0" fontId="21" fillId="6" borderId="27" xfId="53" applyNumberFormat="1" applyFill="1" applyBorder="1" applyAlignment="1">
      <alignment horizontal="center" vertical="center"/>
      <protection/>
    </xf>
    <xf numFmtId="0" fontId="21" fillId="6" borderId="20" xfId="53" applyNumberFormat="1" applyFill="1" applyBorder="1" applyAlignment="1">
      <alignment horizontal="center" vertical="center"/>
      <protection/>
    </xf>
    <xf numFmtId="0" fontId="21" fillId="6" borderId="11" xfId="53" applyNumberFormat="1" applyFill="1" applyBorder="1" applyAlignment="1">
      <alignment horizontal="center" vertical="center"/>
      <protection/>
    </xf>
    <xf numFmtId="0" fontId="21" fillId="6" borderId="28" xfId="53" applyNumberFormat="1" applyFill="1" applyBorder="1" applyAlignment="1">
      <alignment horizontal="center" vertical="center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6" borderId="10" xfId="53" applyNumberFormat="1" applyFill="1" applyBorder="1" applyAlignment="1">
      <alignment horizontal="center" vertical="center"/>
      <protection/>
    </xf>
    <xf numFmtId="0" fontId="21" fillId="6" borderId="23" xfId="53" applyNumberFormat="1" applyFill="1" applyBorder="1" applyAlignment="1">
      <alignment horizontal="center" vertical="center"/>
      <protection/>
    </xf>
    <xf numFmtId="0" fontId="21" fillId="6" borderId="29" xfId="53" applyNumberFormat="1" applyFill="1" applyBorder="1" applyAlignment="1">
      <alignment horizontal="center" vertical="center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20" xfId="53" applyFont="1" applyFill="1" applyBorder="1" applyAlignment="1">
      <alignment horizontal="center" vertical="center" wrapText="1"/>
      <protection/>
    </xf>
    <xf numFmtId="0" fontId="21" fillId="6" borderId="11" xfId="53" applyFont="1" applyFill="1" applyBorder="1" applyAlignment="1">
      <alignment horizontal="center" vertical="center" wrapText="1"/>
      <protection/>
    </xf>
    <xf numFmtId="0" fontId="21" fillId="6" borderId="28" xfId="53" applyFont="1" applyFill="1" applyBorder="1" applyAlignment="1">
      <alignment horizontal="center" vertical="center" wrapText="1"/>
      <protection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49" fontId="21" fillId="0" borderId="16" xfId="53" applyNumberFormat="1" applyFont="1" applyBorder="1" applyAlignment="1">
      <alignment horizontal="justify"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1" fillId="6" borderId="12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7" fillId="0" borderId="11" xfId="53" applyNumberFormat="1" applyFont="1" applyBorder="1" applyAlignment="1">
      <alignment horizontal="left" vertical="center"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6" borderId="19" xfId="53" applyNumberFormat="1" applyFont="1" applyFill="1" applyBorder="1" applyAlignment="1">
      <alignment horizontal="center" vertical="center" wrapText="1"/>
      <protection/>
    </xf>
    <xf numFmtId="49" fontId="24" fillId="0" borderId="19" xfId="53" applyNumberFormat="1" applyFont="1" applyBorder="1" applyAlignment="1">
      <alignment horizontal="center" vertical="top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36" xfId="53" applyNumberFormat="1" applyFont="1" applyBorder="1" applyAlignment="1">
      <alignment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64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65" xfId="0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0" fillId="0" borderId="65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60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" fillId="0" borderId="55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39" fillId="0" borderId="18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3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43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6\exel%204kv%202016\&#1044;&#1054;%20&#1047;&#1072;&#1093;&#1110;&#1076;&#1085;&#1072;%20&#1058;&#1030;&#1044;&#1043;&#1050;%204%20&#1082;&#1074;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5\exel%204kv%202015\&#1044;&#1054;%20&#1047;&#1072;&#1093;&#1110;&#1076;&#1085;&#1072;%20&#1058;&#1030;&#1044;&#1043;&#1050;%204%20&#1082;&#1074;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Наконечна Світлана Вікторівна</v>
          </cell>
        </row>
        <row r="115">
          <cell r="D115" t="str">
            <v>Кочан Любов Олексіївна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8">
          <cell r="B8" t="str">
            <v>Підприємство                    ДО "Західна ТІДГК"</v>
          </cell>
          <cell r="D8">
            <v>22360549</v>
          </cell>
        </row>
        <row r="9">
          <cell r="D9">
            <v>4610100000</v>
          </cell>
        </row>
        <row r="113">
          <cell r="B113" t="str">
            <v>Керівник</v>
          </cell>
          <cell r="D113" t="str">
            <v>Наконечна Світлана Вікторівна</v>
          </cell>
        </row>
        <row r="115">
          <cell r="D115" t="str">
            <v>Кочан Любов Олексіївна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tabSelected="1" zoomScalePageLayoutView="0" workbookViewId="0" topLeftCell="A1">
      <selection activeCell="I9" sqref="I9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523"/>
      <c r="C6" s="524"/>
      <c r="D6" s="106" t="s">
        <v>18</v>
      </c>
      <c r="E6" s="107"/>
      <c r="F6" s="72"/>
      <c r="G6" s="1"/>
    </row>
    <row r="7" spans="1:7" ht="12" customHeight="1">
      <c r="A7" s="27"/>
      <c r="B7" s="523" t="s">
        <v>19</v>
      </c>
      <c r="C7" s="524"/>
      <c r="D7" s="480">
        <v>2020</v>
      </c>
      <c r="E7" s="479">
        <v>43831</v>
      </c>
      <c r="F7" s="7"/>
      <c r="G7" s="12"/>
    </row>
    <row r="8" spans="1:7" ht="17.25" customHeight="1">
      <c r="A8" s="28"/>
      <c r="B8" s="80" t="s">
        <v>179</v>
      </c>
      <c r="C8" s="7" t="s">
        <v>20</v>
      </c>
      <c r="D8" s="2">
        <v>22360549</v>
      </c>
      <c r="E8" s="112"/>
      <c r="F8" s="7"/>
      <c r="G8" s="13"/>
    </row>
    <row r="9" spans="1:7" ht="12.75" customHeight="1">
      <c r="A9" s="29"/>
      <c r="B9" s="88" t="s">
        <v>100</v>
      </c>
      <c r="C9" s="7" t="s">
        <v>21</v>
      </c>
      <c r="D9" s="108">
        <v>4610100000</v>
      </c>
      <c r="E9" s="111"/>
      <c r="F9" s="7"/>
      <c r="G9" s="14"/>
    </row>
    <row r="10" spans="1:7" ht="12.75" customHeight="1">
      <c r="A10" s="30"/>
      <c r="B10" s="88" t="s">
        <v>180</v>
      </c>
      <c r="C10" s="7" t="s">
        <v>22</v>
      </c>
      <c r="D10" s="108">
        <v>425</v>
      </c>
      <c r="E10" s="111"/>
      <c r="F10" s="7"/>
      <c r="G10" s="18"/>
    </row>
    <row r="11" spans="1:7" ht="12.75" customHeight="1">
      <c r="A11" s="30"/>
      <c r="B11" s="88" t="s">
        <v>181</v>
      </c>
      <c r="C11" s="7" t="s">
        <v>23</v>
      </c>
      <c r="D11" s="108"/>
      <c r="E11" s="109" t="s">
        <v>124</v>
      </c>
      <c r="F11" s="7"/>
      <c r="G11" s="19"/>
    </row>
    <row r="12" spans="1:7" ht="14.25" customHeight="1">
      <c r="A12" s="30"/>
      <c r="B12" s="88" t="s">
        <v>188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187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102</v>
      </c>
      <c r="C14" s="37"/>
      <c r="D14" s="37"/>
      <c r="E14" s="37"/>
      <c r="F14" s="37"/>
      <c r="G14" s="18"/>
    </row>
    <row r="15" spans="1:7" ht="12" customHeight="1">
      <c r="A15" s="31"/>
      <c r="B15" s="525" t="s">
        <v>24</v>
      </c>
      <c r="C15" s="525"/>
      <c r="D15" s="525"/>
      <c r="E15" s="525"/>
      <c r="F15" s="525"/>
      <c r="G15" s="18"/>
    </row>
    <row r="16" spans="1:7" ht="12" customHeight="1">
      <c r="A16" s="32"/>
      <c r="B16" s="525" t="s">
        <v>25</v>
      </c>
      <c r="C16" s="526"/>
      <c r="D16" s="113"/>
      <c r="E16" s="114" t="s">
        <v>101</v>
      </c>
      <c r="F16" s="7"/>
      <c r="G16" s="18"/>
    </row>
    <row r="17" spans="1:7" ht="12" customHeight="1">
      <c r="A17" s="30"/>
      <c r="B17" s="525" t="s">
        <v>26</v>
      </c>
      <c r="C17" s="526"/>
      <c r="D17" s="113"/>
      <c r="E17" s="115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645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524" t="s">
        <v>29</v>
      </c>
      <c r="D23" s="529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527">
        <f>D30-D31</f>
        <v>0</v>
      </c>
      <c r="E28" s="527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528"/>
      <c r="E29" s="528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/>
      <c r="E30" s="16"/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/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1</v>
      </c>
      <c r="E33" s="81">
        <f>E34-E35</f>
        <v>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175</v>
      </c>
      <c r="E34" s="16">
        <v>175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174</v>
      </c>
      <c r="E35" s="16">
        <v>175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530">
        <v>1030</v>
      </c>
      <c r="D38" s="531"/>
      <c r="E38" s="532"/>
      <c r="F38" s="18"/>
      <c r="G38" s="18"/>
    </row>
    <row r="39" spans="1:7" ht="13.5" customHeight="1">
      <c r="A39" s="33"/>
      <c r="B39" s="57" t="s">
        <v>44</v>
      </c>
      <c r="C39" s="530"/>
      <c r="D39" s="531"/>
      <c r="E39" s="532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</v>
      </c>
      <c r="E44" s="82">
        <f>E28+E32+E33+E36+E37+E38+E40+E41+E42+E43</f>
        <v>0</v>
      </c>
      <c r="F44" s="18"/>
      <c r="G44" s="18"/>
    </row>
    <row r="45" spans="1:7" ht="12" customHeight="1">
      <c r="A45" s="33"/>
      <c r="B45" s="56" t="s">
        <v>50</v>
      </c>
      <c r="C45" s="533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533"/>
      <c r="D46" s="99">
        <f>D47+D48+D49+D50</f>
        <v>1</v>
      </c>
      <c r="E46" s="100">
        <f>E47+E48+E49+E50</f>
        <v>2</v>
      </c>
      <c r="F46" s="5"/>
      <c r="G46" s="5"/>
    </row>
    <row r="47" spans="1:7" ht="13.5" customHeight="1">
      <c r="A47" s="4"/>
      <c r="B47" s="39" t="s">
        <v>112</v>
      </c>
      <c r="C47" s="91">
        <v>1101</v>
      </c>
      <c r="D47" s="97">
        <v>1</v>
      </c>
      <c r="E47" s="97">
        <v>2</v>
      </c>
      <c r="F47" s="5"/>
      <c r="G47" s="5"/>
    </row>
    <row r="48" spans="1:7" ht="13.5" customHeight="1">
      <c r="A48" s="4"/>
      <c r="B48" s="39" t="s">
        <v>113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114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115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6">
        <f>D53-D54</f>
        <v>0</v>
      </c>
      <c r="E52" s="40"/>
      <c r="F52" s="5"/>
      <c r="G52" s="5"/>
    </row>
    <row r="53" spans="1:7" ht="13.5" customHeight="1">
      <c r="A53" s="35"/>
      <c r="B53" s="42" t="s">
        <v>123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534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536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23</v>
      </c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116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v>2</v>
      </c>
      <c r="E62" s="83">
        <v>181</v>
      </c>
      <c r="F62" s="5"/>
      <c r="G62" s="5"/>
    </row>
    <row r="63" spans="1:7" ht="13.5" customHeight="1">
      <c r="A63" s="4"/>
      <c r="B63" s="39" t="s">
        <v>117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118</v>
      </c>
      <c r="C64" s="41">
        <v>1167</v>
      </c>
      <c r="D64" s="40">
        <v>2</v>
      </c>
      <c r="E64" s="40">
        <v>181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26</v>
      </c>
      <c r="E67" s="83">
        <f>E46+E52+E56+E57+E59+E60+E61+E62+E65+E66</f>
        <v>183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27</v>
      </c>
      <c r="E69" s="103">
        <f>E68+E67+E44</f>
        <v>183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0</v>
      </c>
    </row>
    <row r="72" spans="1:7" ht="25.5" customHeight="1">
      <c r="A72" s="1"/>
      <c r="B72" s="534" t="s">
        <v>1</v>
      </c>
      <c r="C72" s="44" t="s">
        <v>4</v>
      </c>
      <c r="D72" s="534" t="s">
        <v>30</v>
      </c>
      <c r="E72" s="534" t="s">
        <v>14</v>
      </c>
      <c r="F72" s="1"/>
      <c r="G72" s="1"/>
    </row>
    <row r="73" spans="1:7" ht="12.75">
      <c r="A73" s="1"/>
      <c r="B73" s="535"/>
      <c r="C73" s="76" t="s">
        <v>5</v>
      </c>
      <c r="D73" s="535"/>
      <c r="E73" s="53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66</v>
      </c>
      <c r="C75" s="66"/>
      <c r="D75" s="96"/>
      <c r="E75" s="98"/>
      <c r="F75" s="1"/>
      <c r="G75" s="1"/>
    </row>
    <row r="76" spans="1:7" ht="13.5" customHeight="1">
      <c r="A76" s="1"/>
      <c r="B76" s="57" t="s">
        <v>67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68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69</v>
      </c>
      <c r="C78" s="38">
        <v>1410</v>
      </c>
      <c r="D78" s="40">
        <v>1</v>
      </c>
      <c r="E78" s="40"/>
      <c r="F78" s="1"/>
      <c r="G78" s="1"/>
    </row>
    <row r="79" spans="1:7" ht="13.5" customHeight="1">
      <c r="A79" s="1"/>
      <c r="B79" s="39" t="s">
        <v>70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71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72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73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74</v>
      </c>
      <c r="C83" s="61">
        <v>1495</v>
      </c>
      <c r="D83" s="84">
        <f>D76+D77+D78+D79+D80+D81+D82+D75</f>
        <v>1</v>
      </c>
      <c r="E83" s="84">
        <f>E76+E77+E78+E79+E80+E81+E82+E75</f>
        <v>0</v>
      </c>
      <c r="F83" s="1"/>
      <c r="G83" s="1"/>
    </row>
    <row r="84" spans="1:7" ht="20.25" customHeight="1">
      <c r="A84" s="1"/>
      <c r="B84" s="78" t="s">
        <v>75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76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77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78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119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79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80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81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82</v>
      </c>
      <c r="C93" s="67">
        <v>1600</v>
      </c>
      <c r="D93" s="94"/>
      <c r="E93" s="94"/>
    </row>
    <row r="94" spans="2:5" ht="13.5" customHeight="1">
      <c r="B94" s="42" t="s">
        <v>83</v>
      </c>
      <c r="C94" s="535">
        <v>1610</v>
      </c>
      <c r="D94" s="537"/>
      <c r="E94" s="537"/>
    </row>
    <row r="95" spans="2:5" ht="13.5" customHeight="1">
      <c r="B95" s="73" t="s">
        <v>84</v>
      </c>
      <c r="C95" s="536"/>
      <c r="D95" s="507"/>
      <c r="E95" s="507"/>
    </row>
    <row r="96" spans="2:5" ht="13.5" customHeight="1">
      <c r="B96" s="48" t="s">
        <v>85</v>
      </c>
      <c r="C96" s="38">
        <v>1615</v>
      </c>
      <c r="D96" s="40">
        <v>1</v>
      </c>
      <c r="E96" s="40">
        <v>7</v>
      </c>
    </row>
    <row r="97" spans="2:5" ht="13.5" customHeight="1">
      <c r="B97" s="48" t="s">
        <v>86</v>
      </c>
      <c r="C97" s="38">
        <v>1620</v>
      </c>
      <c r="D97" s="40"/>
      <c r="E97" s="40">
        <v>43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87</v>
      </c>
      <c r="C99" s="38">
        <v>1625</v>
      </c>
      <c r="D99" s="40"/>
      <c r="E99" s="40">
        <v>13</v>
      </c>
    </row>
    <row r="100" spans="2:5" ht="13.5" customHeight="1">
      <c r="B100" s="48" t="s">
        <v>88</v>
      </c>
      <c r="C100" s="38">
        <v>1630</v>
      </c>
      <c r="D100" s="40"/>
      <c r="E100" s="40">
        <v>104</v>
      </c>
    </row>
    <row r="101" spans="2:5" ht="13.5" customHeight="1">
      <c r="B101" s="39" t="s">
        <v>120</v>
      </c>
      <c r="C101" s="91">
        <v>1635</v>
      </c>
      <c r="D101" s="40"/>
      <c r="E101" s="40"/>
    </row>
    <row r="102" spans="2:5" ht="13.5" customHeight="1">
      <c r="B102" s="39" t="s">
        <v>121</v>
      </c>
      <c r="C102" s="91">
        <v>1645</v>
      </c>
      <c r="D102" s="40">
        <v>1</v>
      </c>
      <c r="E102" s="40">
        <v>2</v>
      </c>
    </row>
    <row r="103" spans="2:5" ht="13.5" customHeight="1">
      <c r="B103" s="39" t="s">
        <v>89</v>
      </c>
      <c r="C103" s="41">
        <v>1660</v>
      </c>
      <c r="D103" s="40">
        <v>24</v>
      </c>
      <c r="E103" s="40">
        <v>14</v>
      </c>
    </row>
    <row r="104" spans="2:5" ht="13.5" customHeight="1">
      <c r="B104" s="39" t="s">
        <v>90</v>
      </c>
      <c r="C104" s="38">
        <v>1665</v>
      </c>
      <c r="D104" s="40"/>
      <c r="E104" s="40"/>
    </row>
    <row r="105" spans="2:5" ht="13.5" customHeight="1">
      <c r="B105" s="39" t="s">
        <v>91</v>
      </c>
      <c r="C105" s="38">
        <v>1690</v>
      </c>
      <c r="D105" s="40"/>
      <c r="E105" s="40"/>
    </row>
    <row r="106" spans="2:5" ht="13.5" customHeight="1">
      <c r="B106" s="46" t="s">
        <v>92</v>
      </c>
      <c r="C106" s="47">
        <v>1695</v>
      </c>
      <c r="D106" s="83">
        <f>D93+D94+D96+D97+D99+D100+D103+D104+D105+D101+D102</f>
        <v>26</v>
      </c>
      <c r="E106" s="83">
        <f>E93+E94+E96+E97+E99+E100+E103+E104+E105+E101+E102</f>
        <v>183</v>
      </c>
    </row>
    <row r="107" spans="2:5" ht="18.75" customHeight="1">
      <c r="B107" s="61" t="s">
        <v>93</v>
      </c>
      <c r="C107" s="508">
        <v>1700</v>
      </c>
      <c r="D107" s="510"/>
      <c r="E107" s="537"/>
    </row>
    <row r="108" spans="2:5" ht="13.5" customHeight="1">
      <c r="B108" s="62" t="s">
        <v>94</v>
      </c>
      <c r="C108" s="509"/>
      <c r="D108" s="511"/>
      <c r="E108" s="507"/>
    </row>
    <row r="109" spans="2:5" ht="13.5" customHeight="1">
      <c r="B109" s="46" t="s">
        <v>95</v>
      </c>
      <c r="C109" s="47">
        <v>1900</v>
      </c>
      <c r="D109" s="104">
        <f>D107+D106+D91+D83</f>
        <v>27</v>
      </c>
      <c r="E109" s="104">
        <f>E107+E106+E91+E83</f>
        <v>183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184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96</v>
      </c>
      <c r="C115" s="6"/>
      <c r="D115" s="3" t="s">
        <v>185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S97"/>
  <sheetViews>
    <sheetView showGridLines="0" showZeros="0" workbookViewId="0" topLeftCell="A1">
      <selection activeCell="CB95" sqref="CB95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ht="6" customHeight="1"/>
    <row r="2" spans="3:70" ht="13.5" customHeight="1">
      <c r="C2" s="118"/>
      <c r="D2" s="118"/>
      <c r="BJ2" s="497" t="s">
        <v>18</v>
      </c>
      <c r="BK2" s="498"/>
      <c r="BL2" s="498"/>
      <c r="BM2" s="498"/>
      <c r="BN2" s="498"/>
      <c r="BO2" s="498"/>
      <c r="BP2" s="498"/>
      <c r="BQ2" s="498"/>
      <c r="BR2" s="499"/>
    </row>
    <row r="3" spans="3:70" ht="13.5" customHeight="1">
      <c r="C3" s="593" t="s">
        <v>19</v>
      </c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491" t="s">
        <v>650</v>
      </c>
      <c r="BK3" s="492"/>
      <c r="BL3" s="492"/>
      <c r="BM3" s="489" t="s">
        <v>186</v>
      </c>
      <c r="BN3" s="490"/>
      <c r="BO3" s="490"/>
      <c r="BP3" s="516" t="s">
        <v>186</v>
      </c>
      <c r="BQ3" s="516"/>
      <c r="BR3" s="516"/>
    </row>
    <row r="4" spans="3:70" ht="13.5" customHeight="1">
      <c r="C4" s="494" t="s">
        <v>126</v>
      </c>
      <c r="D4" s="494"/>
      <c r="E4" s="494"/>
      <c r="F4" s="494"/>
      <c r="G4" s="494"/>
      <c r="H4" s="494"/>
      <c r="I4" s="494"/>
      <c r="J4" s="494"/>
      <c r="K4" s="494"/>
      <c r="L4" s="495" t="s">
        <v>182</v>
      </c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BA4" s="494" t="s">
        <v>20</v>
      </c>
      <c r="BB4" s="494"/>
      <c r="BC4" s="494"/>
      <c r="BD4" s="494"/>
      <c r="BE4" s="494"/>
      <c r="BF4" s="494"/>
      <c r="BG4" s="494"/>
      <c r="BH4" s="494"/>
      <c r="BI4" s="594"/>
      <c r="BJ4" s="590" t="s">
        <v>183</v>
      </c>
      <c r="BK4" s="591"/>
      <c r="BL4" s="591"/>
      <c r="BM4" s="591"/>
      <c r="BN4" s="591"/>
      <c r="BO4" s="591"/>
      <c r="BP4" s="591"/>
      <c r="BQ4" s="591"/>
      <c r="BR4" s="592"/>
    </row>
    <row r="5" spans="11:50" ht="11.25" customHeight="1">
      <c r="K5" s="119"/>
      <c r="L5" s="589" t="s">
        <v>127</v>
      </c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89"/>
      <c r="AH5" s="589"/>
      <c r="AI5" s="589"/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</row>
    <row r="6" ht="6" customHeight="1"/>
    <row r="7" spans="3:70" ht="18" customHeight="1">
      <c r="C7" s="493" t="s">
        <v>128</v>
      </c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493"/>
      <c r="AM7" s="493"/>
      <c r="AN7" s="493"/>
      <c r="AO7" s="493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</row>
    <row r="8" spans="2:70" ht="15.75"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493" t="s">
        <v>129</v>
      </c>
      <c r="Z8" s="493"/>
      <c r="AA8" s="493"/>
      <c r="AB8" s="596" t="s">
        <v>646</v>
      </c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493"/>
      <c r="AQ8" s="493"/>
      <c r="AR8" s="493"/>
      <c r="AS8" s="585" t="s">
        <v>647</v>
      </c>
      <c r="AT8" s="585"/>
      <c r="AU8" s="585"/>
      <c r="AV8" s="493" t="s">
        <v>130</v>
      </c>
      <c r="AW8" s="493"/>
      <c r="AX8" s="493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</row>
    <row r="9" ht="8.25" customHeight="1"/>
    <row r="10" spans="42:70" ht="13.5" customHeight="1">
      <c r="AP10" s="500" t="s">
        <v>131</v>
      </c>
      <c r="AQ10" s="500"/>
      <c r="AR10" s="500"/>
      <c r="AS10" s="500"/>
      <c r="AT10" s="500"/>
      <c r="AU10" s="500"/>
      <c r="AV10" s="500"/>
      <c r="AW10" s="500"/>
      <c r="AX10" s="501" t="s">
        <v>29</v>
      </c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2"/>
      <c r="BJ10" s="497">
        <v>1801003</v>
      </c>
      <c r="BK10" s="498"/>
      <c r="BL10" s="498"/>
      <c r="BM10" s="498"/>
      <c r="BN10" s="498"/>
      <c r="BO10" s="498"/>
      <c r="BP10" s="498"/>
      <c r="BQ10" s="498"/>
      <c r="BR10" s="499"/>
    </row>
    <row r="11" ht="8.25" customHeight="1" hidden="1"/>
    <row r="12" spans="3:71" ht="9" customHeight="1">
      <c r="C12" s="503" t="s">
        <v>97</v>
      </c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  <c r="BP12" s="503"/>
      <c r="BQ12" s="503"/>
      <c r="BR12" s="503"/>
      <c r="BS12" s="503"/>
    </row>
    <row r="13" ht="9" customHeight="1"/>
    <row r="14" spans="3:70" ht="55.5" customHeight="1">
      <c r="C14" s="516" t="s">
        <v>132</v>
      </c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 t="s">
        <v>2</v>
      </c>
      <c r="AV14" s="516"/>
      <c r="AW14" s="516"/>
      <c r="AX14" s="516"/>
      <c r="AY14" s="516" t="s">
        <v>133</v>
      </c>
      <c r="AZ14" s="516"/>
      <c r="BA14" s="516"/>
      <c r="BB14" s="516"/>
      <c r="BC14" s="516"/>
      <c r="BD14" s="516"/>
      <c r="BE14" s="516"/>
      <c r="BF14" s="516"/>
      <c r="BG14" s="516"/>
      <c r="BH14" s="516" t="s">
        <v>134</v>
      </c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</row>
    <row r="15" spans="3:70" ht="13.5" customHeight="1">
      <c r="C15" s="516">
        <v>1</v>
      </c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>
        <v>2</v>
      </c>
      <c r="AV15" s="516"/>
      <c r="AW15" s="516"/>
      <c r="AX15" s="516"/>
      <c r="AY15" s="516">
        <v>3</v>
      </c>
      <c r="AZ15" s="516"/>
      <c r="BA15" s="516"/>
      <c r="BB15" s="516"/>
      <c r="BC15" s="516"/>
      <c r="BD15" s="516"/>
      <c r="BE15" s="516"/>
      <c r="BF15" s="516"/>
      <c r="BG15" s="516"/>
      <c r="BH15" s="516">
        <v>4</v>
      </c>
      <c r="BI15" s="516"/>
      <c r="BJ15" s="516"/>
      <c r="BK15" s="516"/>
      <c r="BL15" s="516"/>
      <c r="BM15" s="516"/>
      <c r="BN15" s="516"/>
      <c r="BO15" s="516"/>
      <c r="BP15" s="516"/>
      <c r="BQ15" s="516"/>
      <c r="BR15" s="516"/>
    </row>
    <row r="16" spans="3:70" ht="13.5" customHeight="1">
      <c r="C16" s="520" t="s">
        <v>135</v>
      </c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0"/>
      <c r="AS16" s="520"/>
      <c r="AT16" s="520"/>
      <c r="AU16" s="512">
        <v>2000</v>
      </c>
      <c r="AV16" s="512"/>
      <c r="AW16" s="512"/>
      <c r="AX16" s="512"/>
      <c r="AY16" s="563">
        <v>1500</v>
      </c>
      <c r="AZ16" s="563"/>
      <c r="BA16" s="563"/>
      <c r="BB16" s="563"/>
      <c r="BC16" s="563"/>
      <c r="BD16" s="563"/>
      <c r="BE16" s="563"/>
      <c r="BF16" s="563"/>
      <c r="BG16" s="563"/>
      <c r="BH16" s="540">
        <v>1000</v>
      </c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</row>
    <row r="17" spans="3:70" ht="13.5" customHeight="1">
      <c r="C17" s="513" t="s">
        <v>136</v>
      </c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4"/>
      <c r="AM17" s="514"/>
      <c r="AN17" s="514"/>
      <c r="AO17" s="514"/>
      <c r="AP17" s="514"/>
      <c r="AQ17" s="514"/>
      <c r="AR17" s="514"/>
      <c r="AS17" s="514"/>
      <c r="AT17" s="515"/>
      <c r="AU17" s="496">
        <v>2010</v>
      </c>
      <c r="AV17" s="538"/>
      <c r="AW17" s="538"/>
      <c r="AX17" s="539"/>
      <c r="AY17" s="485">
        <f>AY18-AY19-AY20+AY21</f>
        <v>0</v>
      </c>
      <c r="AZ17" s="486"/>
      <c r="BA17" s="486"/>
      <c r="BB17" s="486"/>
      <c r="BC17" s="486"/>
      <c r="BD17" s="486"/>
      <c r="BE17" s="486"/>
      <c r="BF17" s="486"/>
      <c r="BG17" s="487"/>
      <c r="BH17" s="560">
        <f>BH18-BH19-BH20+BH21</f>
        <v>0</v>
      </c>
      <c r="BI17" s="561"/>
      <c r="BJ17" s="561"/>
      <c r="BK17" s="561"/>
      <c r="BL17" s="561"/>
      <c r="BM17" s="561"/>
      <c r="BN17" s="561"/>
      <c r="BO17" s="561"/>
      <c r="BP17" s="561"/>
      <c r="BQ17" s="561"/>
      <c r="BR17" s="562"/>
    </row>
    <row r="18" spans="3:70" ht="13.5" customHeight="1">
      <c r="C18" s="513" t="s">
        <v>137</v>
      </c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4"/>
      <c r="AM18" s="514"/>
      <c r="AN18" s="514"/>
      <c r="AO18" s="514"/>
      <c r="AP18" s="514"/>
      <c r="AQ18" s="514"/>
      <c r="AR18" s="514"/>
      <c r="AS18" s="514"/>
      <c r="AT18" s="515"/>
      <c r="AU18" s="496">
        <v>2011</v>
      </c>
      <c r="AV18" s="538"/>
      <c r="AW18" s="538"/>
      <c r="AX18" s="539"/>
      <c r="AY18" s="549"/>
      <c r="AZ18" s="488"/>
      <c r="BA18" s="488"/>
      <c r="BB18" s="488"/>
      <c r="BC18" s="488"/>
      <c r="BD18" s="488"/>
      <c r="BE18" s="488"/>
      <c r="BF18" s="488"/>
      <c r="BG18" s="550"/>
      <c r="BH18" s="482"/>
      <c r="BI18" s="483"/>
      <c r="BJ18" s="483"/>
      <c r="BK18" s="483"/>
      <c r="BL18" s="483"/>
      <c r="BM18" s="483"/>
      <c r="BN18" s="483"/>
      <c r="BO18" s="483"/>
      <c r="BP18" s="483"/>
      <c r="BQ18" s="483"/>
      <c r="BR18" s="484"/>
    </row>
    <row r="19" spans="3:70" ht="13.5" customHeight="1">
      <c r="C19" s="513" t="s">
        <v>138</v>
      </c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4"/>
      <c r="AM19" s="514"/>
      <c r="AN19" s="514"/>
      <c r="AO19" s="514"/>
      <c r="AP19" s="514"/>
      <c r="AQ19" s="514"/>
      <c r="AR19" s="514"/>
      <c r="AS19" s="514"/>
      <c r="AT19" s="515"/>
      <c r="AU19" s="496">
        <v>2012</v>
      </c>
      <c r="AV19" s="538"/>
      <c r="AW19" s="538"/>
      <c r="AX19" s="539"/>
      <c r="AY19" s="549"/>
      <c r="AZ19" s="488"/>
      <c r="BA19" s="488"/>
      <c r="BB19" s="488"/>
      <c r="BC19" s="488"/>
      <c r="BD19" s="488"/>
      <c r="BE19" s="488"/>
      <c r="BF19" s="488"/>
      <c r="BG19" s="550"/>
      <c r="BH19" s="482"/>
      <c r="BI19" s="483"/>
      <c r="BJ19" s="483"/>
      <c r="BK19" s="483"/>
      <c r="BL19" s="483"/>
      <c r="BM19" s="483"/>
      <c r="BN19" s="483"/>
      <c r="BO19" s="483"/>
      <c r="BP19" s="483"/>
      <c r="BQ19" s="483"/>
      <c r="BR19" s="484"/>
    </row>
    <row r="20" spans="3:70" ht="13.5" customHeight="1">
      <c r="C20" s="513" t="s">
        <v>139</v>
      </c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14"/>
      <c r="AQ20" s="514"/>
      <c r="AR20" s="514"/>
      <c r="AS20" s="514"/>
      <c r="AT20" s="515"/>
      <c r="AU20" s="496">
        <v>2013</v>
      </c>
      <c r="AV20" s="538"/>
      <c r="AW20" s="538"/>
      <c r="AX20" s="539"/>
      <c r="AY20" s="549"/>
      <c r="AZ20" s="488"/>
      <c r="BA20" s="488"/>
      <c r="BB20" s="488"/>
      <c r="BC20" s="488"/>
      <c r="BD20" s="488"/>
      <c r="BE20" s="488"/>
      <c r="BF20" s="488"/>
      <c r="BG20" s="550"/>
      <c r="BH20" s="482"/>
      <c r="BI20" s="483"/>
      <c r="BJ20" s="483"/>
      <c r="BK20" s="483"/>
      <c r="BL20" s="483"/>
      <c r="BM20" s="483"/>
      <c r="BN20" s="483"/>
      <c r="BO20" s="483"/>
      <c r="BP20" s="483"/>
      <c r="BQ20" s="483"/>
      <c r="BR20" s="484"/>
    </row>
    <row r="21" spans="3:70" ht="13.5" customHeight="1">
      <c r="C21" s="513" t="s">
        <v>140</v>
      </c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514"/>
      <c r="AS21" s="514"/>
      <c r="AT21" s="515"/>
      <c r="AU21" s="496">
        <v>2014</v>
      </c>
      <c r="AV21" s="538"/>
      <c r="AW21" s="538"/>
      <c r="AX21" s="539"/>
      <c r="AY21" s="549"/>
      <c r="AZ21" s="488"/>
      <c r="BA21" s="488"/>
      <c r="BB21" s="488"/>
      <c r="BC21" s="488"/>
      <c r="BD21" s="488"/>
      <c r="BE21" s="488"/>
      <c r="BF21" s="488"/>
      <c r="BG21" s="550"/>
      <c r="BH21" s="482"/>
      <c r="BI21" s="483"/>
      <c r="BJ21" s="483"/>
      <c r="BK21" s="483"/>
      <c r="BL21" s="483"/>
      <c r="BM21" s="483"/>
      <c r="BN21" s="483"/>
      <c r="BO21" s="483"/>
      <c r="BP21" s="483"/>
      <c r="BQ21" s="483"/>
      <c r="BR21" s="484"/>
    </row>
    <row r="22" spans="3:70" ht="13.5" customHeight="1">
      <c r="C22" s="521" t="s">
        <v>141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59">
        <v>2050</v>
      </c>
      <c r="AV22" s="559"/>
      <c r="AW22" s="559"/>
      <c r="AX22" s="559"/>
      <c r="AY22" s="126" t="s">
        <v>142</v>
      </c>
      <c r="AZ22" s="488">
        <v>1500</v>
      </c>
      <c r="BA22" s="488"/>
      <c r="BB22" s="488"/>
      <c r="BC22" s="488"/>
      <c r="BD22" s="488"/>
      <c r="BE22" s="488"/>
      <c r="BF22" s="488"/>
      <c r="BG22" s="127" t="s">
        <v>143</v>
      </c>
      <c r="BH22" s="126" t="s">
        <v>142</v>
      </c>
      <c r="BI22" s="488">
        <v>1000</v>
      </c>
      <c r="BJ22" s="488"/>
      <c r="BK22" s="488"/>
      <c r="BL22" s="488"/>
      <c r="BM22" s="488"/>
      <c r="BN22" s="488"/>
      <c r="BO22" s="488"/>
      <c r="BP22" s="488"/>
      <c r="BQ22" s="488"/>
      <c r="BR22" s="127" t="s">
        <v>143</v>
      </c>
    </row>
    <row r="23" spans="3:70" ht="13.5" customHeight="1">
      <c r="C23" s="513" t="s">
        <v>144</v>
      </c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5"/>
      <c r="AU23" s="496">
        <v>2070</v>
      </c>
      <c r="AV23" s="538"/>
      <c r="AW23" s="538"/>
      <c r="AX23" s="539"/>
      <c r="AY23" s="549"/>
      <c r="AZ23" s="488"/>
      <c r="BA23" s="488"/>
      <c r="BB23" s="488"/>
      <c r="BC23" s="488"/>
      <c r="BD23" s="488"/>
      <c r="BE23" s="488"/>
      <c r="BF23" s="488"/>
      <c r="BG23" s="550"/>
      <c r="BH23" s="549"/>
      <c r="BI23" s="488"/>
      <c r="BJ23" s="488"/>
      <c r="BK23" s="488"/>
      <c r="BL23" s="488"/>
      <c r="BM23" s="488"/>
      <c r="BN23" s="488"/>
      <c r="BO23" s="488"/>
      <c r="BP23" s="488"/>
      <c r="BQ23" s="488"/>
      <c r="BR23" s="550"/>
    </row>
    <row r="24" spans="3:70" ht="13.5" customHeight="1">
      <c r="C24" s="505" t="s">
        <v>145</v>
      </c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600">
        <v>2090</v>
      </c>
      <c r="AV24" s="600"/>
      <c r="AW24" s="600"/>
      <c r="AX24" s="600"/>
      <c r="AY24" s="583">
        <f>IF((AY16+AY17)&gt;(AZ22+AY23),AY16+AY17-AZ22-AY23,0)</f>
        <v>0</v>
      </c>
      <c r="AZ24" s="583"/>
      <c r="BA24" s="583"/>
      <c r="BB24" s="583"/>
      <c r="BC24" s="583"/>
      <c r="BD24" s="583"/>
      <c r="BE24" s="583"/>
      <c r="BF24" s="583"/>
      <c r="BG24" s="583"/>
      <c r="BH24" s="552">
        <f>IF((BH16+BH17)&gt;(BI22+BH23),BH16+BH17-BI22-BH23,0)</f>
        <v>0</v>
      </c>
      <c r="BI24" s="553"/>
      <c r="BJ24" s="553"/>
      <c r="BK24" s="553"/>
      <c r="BL24" s="553"/>
      <c r="BM24" s="553"/>
      <c r="BN24" s="553"/>
      <c r="BO24" s="553"/>
      <c r="BP24" s="553"/>
      <c r="BQ24" s="553"/>
      <c r="BR24" s="554"/>
    </row>
    <row r="25" spans="3:70" ht="13.5" customHeight="1">
      <c r="C25" s="517" t="s">
        <v>146</v>
      </c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600"/>
      <c r="AV25" s="600"/>
      <c r="AW25" s="600"/>
      <c r="AX25" s="600"/>
      <c r="AY25" s="583"/>
      <c r="AZ25" s="583"/>
      <c r="BA25" s="583"/>
      <c r="BB25" s="583"/>
      <c r="BC25" s="583"/>
      <c r="BD25" s="583"/>
      <c r="BE25" s="583"/>
      <c r="BF25" s="583"/>
      <c r="BG25" s="583"/>
      <c r="BH25" s="555"/>
      <c r="BI25" s="556"/>
      <c r="BJ25" s="556"/>
      <c r="BK25" s="556"/>
      <c r="BL25" s="556"/>
      <c r="BM25" s="556"/>
      <c r="BN25" s="556"/>
      <c r="BO25" s="556"/>
      <c r="BP25" s="556"/>
      <c r="BQ25" s="556"/>
      <c r="BR25" s="557"/>
    </row>
    <row r="26" spans="3:70" ht="13.5" customHeight="1">
      <c r="C26" s="572" t="s">
        <v>147</v>
      </c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602">
        <v>2095</v>
      </c>
      <c r="AV26" s="602"/>
      <c r="AW26" s="602"/>
      <c r="AX26" s="602"/>
      <c r="AY26" s="129" t="s">
        <v>142</v>
      </c>
      <c r="AZ26" s="548">
        <f>IF((AZ22+AY23)&gt;(AY16+AY17),AZ22+AY23-AY16-AY17,0)</f>
        <v>0</v>
      </c>
      <c r="BA26" s="548"/>
      <c r="BB26" s="548"/>
      <c r="BC26" s="548"/>
      <c r="BD26" s="548"/>
      <c r="BE26" s="548"/>
      <c r="BF26" s="548"/>
      <c r="BG26" s="130" t="s">
        <v>143</v>
      </c>
      <c r="BH26" s="131" t="s">
        <v>142</v>
      </c>
      <c r="BI26" s="588">
        <f>IF((BI22+BH23)&gt;(BH16+BH17),BI22+BH23-BH16-BH17,0)</f>
        <v>0</v>
      </c>
      <c r="BJ26" s="588"/>
      <c r="BK26" s="588"/>
      <c r="BL26" s="588"/>
      <c r="BM26" s="588"/>
      <c r="BN26" s="588"/>
      <c r="BO26" s="588"/>
      <c r="BP26" s="588"/>
      <c r="BQ26" s="588"/>
      <c r="BR26" s="132" t="s">
        <v>143</v>
      </c>
    </row>
    <row r="27" spans="3:70" ht="13.5" customHeight="1">
      <c r="C27" s="513" t="s">
        <v>148</v>
      </c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4"/>
      <c r="AL27" s="514"/>
      <c r="AM27" s="514"/>
      <c r="AN27" s="514"/>
      <c r="AO27" s="514"/>
      <c r="AP27" s="514"/>
      <c r="AQ27" s="514"/>
      <c r="AR27" s="514"/>
      <c r="AS27" s="514"/>
      <c r="AT27" s="515"/>
      <c r="AU27" s="496">
        <v>2105</v>
      </c>
      <c r="AV27" s="538"/>
      <c r="AW27" s="538"/>
      <c r="AX27" s="538"/>
      <c r="AY27" s="133"/>
      <c r="AZ27" s="599"/>
      <c r="BA27" s="599"/>
      <c r="BB27" s="599"/>
      <c r="BC27" s="599"/>
      <c r="BD27" s="599"/>
      <c r="BE27" s="599"/>
      <c r="BF27" s="599"/>
      <c r="BG27" s="134"/>
      <c r="BH27" s="133"/>
      <c r="BI27" s="601"/>
      <c r="BJ27" s="601"/>
      <c r="BK27" s="601"/>
      <c r="BL27" s="601"/>
      <c r="BM27" s="601"/>
      <c r="BN27" s="601"/>
      <c r="BO27" s="601"/>
      <c r="BP27" s="601"/>
      <c r="BQ27" s="601"/>
      <c r="BR27" s="135"/>
    </row>
    <row r="28" spans="3:70" ht="13.5" customHeight="1">
      <c r="C28" s="513" t="s">
        <v>149</v>
      </c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5"/>
      <c r="AU28" s="496">
        <v>2110</v>
      </c>
      <c r="AV28" s="538"/>
      <c r="AW28" s="538"/>
      <c r="AX28" s="538"/>
      <c r="AY28" s="136"/>
      <c r="AZ28" s="604"/>
      <c r="BA28" s="604"/>
      <c r="BB28" s="604"/>
      <c r="BC28" s="604"/>
      <c r="BD28" s="604"/>
      <c r="BE28" s="604"/>
      <c r="BF28" s="604"/>
      <c r="BG28" s="137"/>
      <c r="BH28" s="136"/>
      <c r="BI28" s="558"/>
      <c r="BJ28" s="558"/>
      <c r="BK28" s="558"/>
      <c r="BL28" s="558"/>
      <c r="BM28" s="558"/>
      <c r="BN28" s="558"/>
      <c r="BO28" s="558"/>
      <c r="BP28" s="558"/>
      <c r="BQ28" s="558"/>
      <c r="BR28" s="138"/>
    </row>
    <row r="29" spans="3:70" ht="13.5" customHeight="1">
      <c r="C29" s="513" t="s">
        <v>150</v>
      </c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5"/>
      <c r="AU29" s="496">
        <v>2111</v>
      </c>
      <c r="AV29" s="538"/>
      <c r="AW29" s="538"/>
      <c r="AX29" s="539"/>
      <c r="AY29" s="606"/>
      <c r="AZ29" s="607"/>
      <c r="BA29" s="607"/>
      <c r="BB29" s="607"/>
      <c r="BC29" s="607"/>
      <c r="BD29" s="607"/>
      <c r="BE29" s="607"/>
      <c r="BF29" s="607"/>
      <c r="BG29" s="608"/>
      <c r="BH29" s="569"/>
      <c r="BI29" s="570"/>
      <c r="BJ29" s="570"/>
      <c r="BK29" s="570"/>
      <c r="BL29" s="570"/>
      <c r="BM29" s="570"/>
      <c r="BN29" s="570"/>
      <c r="BO29" s="570"/>
      <c r="BP29" s="570"/>
      <c r="BQ29" s="570"/>
      <c r="BR29" s="571"/>
    </row>
    <row r="30" spans="3:70" ht="13.5" customHeight="1">
      <c r="C30" s="513" t="s">
        <v>151</v>
      </c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5"/>
      <c r="AU30" s="496">
        <v>2112</v>
      </c>
      <c r="AV30" s="538"/>
      <c r="AW30" s="538"/>
      <c r="AX30" s="539"/>
      <c r="AY30" s="603"/>
      <c r="AZ30" s="604"/>
      <c r="BA30" s="604"/>
      <c r="BB30" s="604"/>
      <c r="BC30" s="604"/>
      <c r="BD30" s="604"/>
      <c r="BE30" s="604"/>
      <c r="BF30" s="604"/>
      <c r="BG30" s="605"/>
      <c r="BH30" s="597"/>
      <c r="BI30" s="558"/>
      <c r="BJ30" s="558"/>
      <c r="BK30" s="558"/>
      <c r="BL30" s="558"/>
      <c r="BM30" s="558"/>
      <c r="BN30" s="558"/>
      <c r="BO30" s="558"/>
      <c r="BP30" s="558"/>
      <c r="BQ30" s="558"/>
      <c r="BR30" s="598"/>
    </row>
    <row r="31" spans="3:70" ht="13.5" customHeight="1">
      <c r="C31" s="520" t="s">
        <v>152</v>
      </c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0"/>
      <c r="AQ31" s="520"/>
      <c r="AR31" s="520"/>
      <c r="AS31" s="520"/>
      <c r="AT31" s="520"/>
      <c r="AU31" s="512">
        <v>2120</v>
      </c>
      <c r="AV31" s="512"/>
      <c r="AW31" s="512"/>
      <c r="AX31" s="512"/>
      <c r="AY31" s="512"/>
      <c r="AZ31" s="512"/>
      <c r="BA31" s="512"/>
      <c r="BB31" s="512"/>
      <c r="BC31" s="512"/>
      <c r="BD31" s="512"/>
      <c r="BE31" s="512"/>
      <c r="BF31" s="512"/>
      <c r="BG31" s="512"/>
      <c r="BH31" s="540"/>
      <c r="BI31" s="540"/>
      <c r="BJ31" s="540"/>
      <c r="BK31" s="540"/>
      <c r="BL31" s="540"/>
      <c r="BM31" s="540"/>
      <c r="BN31" s="540"/>
      <c r="BO31" s="540"/>
      <c r="BP31" s="540"/>
      <c r="BQ31" s="540"/>
      <c r="BR31" s="540"/>
    </row>
    <row r="32" spans="3:70" ht="26.25" customHeight="1">
      <c r="C32" s="513" t="s">
        <v>153</v>
      </c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5"/>
      <c r="AU32" s="496">
        <v>2121</v>
      </c>
      <c r="AV32" s="538"/>
      <c r="AW32" s="538"/>
      <c r="AX32" s="539"/>
      <c r="AY32" s="496"/>
      <c r="AZ32" s="538"/>
      <c r="BA32" s="538"/>
      <c r="BB32" s="538"/>
      <c r="BC32" s="538"/>
      <c r="BD32" s="538"/>
      <c r="BE32" s="538"/>
      <c r="BF32" s="538"/>
      <c r="BG32" s="539"/>
      <c r="BH32" s="482"/>
      <c r="BI32" s="483"/>
      <c r="BJ32" s="483"/>
      <c r="BK32" s="483"/>
      <c r="BL32" s="483"/>
      <c r="BM32" s="483"/>
      <c r="BN32" s="483"/>
      <c r="BO32" s="483"/>
      <c r="BP32" s="483"/>
      <c r="BQ32" s="483"/>
      <c r="BR32" s="484"/>
    </row>
    <row r="33" spans="3:70" ht="26.25" customHeight="1">
      <c r="C33" s="513" t="s">
        <v>154</v>
      </c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5"/>
      <c r="AU33" s="496">
        <v>2122</v>
      </c>
      <c r="AV33" s="538"/>
      <c r="AW33" s="538"/>
      <c r="AX33" s="539"/>
      <c r="AY33" s="496"/>
      <c r="AZ33" s="538"/>
      <c r="BA33" s="538"/>
      <c r="BB33" s="538"/>
      <c r="BC33" s="538"/>
      <c r="BD33" s="538"/>
      <c r="BE33" s="538"/>
      <c r="BF33" s="538"/>
      <c r="BG33" s="539"/>
      <c r="BH33" s="482"/>
      <c r="BI33" s="483"/>
      <c r="BJ33" s="483"/>
      <c r="BK33" s="483"/>
      <c r="BL33" s="483"/>
      <c r="BM33" s="483"/>
      <c r="BN33" s="483"/>
      <c r="BO33" s="483"/>
      <c r="BP33" s="483"/>
      <c r="BQ33" s="483"/>
      <c r="BR33" s="484"/>
    </row>
    <row r="34" spans="3:70" ht="12.75">
      <c r="C34" s="513" t="s">
        <v>155</v>
      </c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14"/>
      <c r="AS34" s="514"/>
      <c r="AT34" s="515"/>
      <c r="AU34" s="496">
        <v>2123</v>
      </c>
      <c r="AV34" s="538"/>
      <c r="AW34" s="538"/>
      <c r="AX34" s="539"/>
      <c r="AY34" s="496"/>
      <c r="AZ34" s="538"/>
      <c r="BA34" s="538"/>
      <c r="BB34" s="538"/>
      <c r="BC34" s="538"/>
      <c r="BD34" s="538"/>
      <c r="BE34" s="538"/>
      <c r="BF34" s="538"/>
      <c r="BG34" s="539"/>
      <c r="BH34" s="482"/>
      <c r="BI34" s="483"/>
      <c r="BJ34" s="483"/>
      <c r="BK34" s="483"/>
      <c r="BL34" s="483"/>
      <c r="BM34" s="483"/>
      <c r="BN34" s="483"/>
      <c r="BO34" s="483"/>
      <c r="BP34" s="483"/>
      <c r="BQ34" s="483"/>
      <c r="BR34" s="484"/>
    </row>
    <row r="35" spans="3:70" ht="13.5" customHeight="1">
      <c r="C35" s="520" t="s">
        <v>156</v>
      </c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0"/>
      <c r="AR35" s="520"/>
      <c r="AS35" s="520"/>
      <c r="AT35" s="520"/>
      <c r="AU35" s="512">
        <v>2130</v>
      </c>
      <c r="AV35" s="512"/>
      <c r="AW35" s="512"/>
      <c r="AX35" s="512"/>
      <c r="AY35" s="122" t="s">
        <v>142</v>
      </c>
      <c r="AZ35" s="538"/>
      <c r="BA35" s="538"/>
      <c r="BB35" s="538"/>
      <c r="BC35" s="538"/>
      <c r="BD35" s="538"/>
      <c r="BE35" s="538"/>
      <c r="BF35" s="538"/>
      <c r="BG35" s="123" t="s">
        <v>143</v>
      </c>
      <c r="BH35" s="126" t="s">
        <v>142</v>
      </c>
      <c r="BI35" s="488"/>
      <c r="BJ35" s="488"/>
      <c r="BK35" s="488"/>
      <c r="BL35" s="488"/>
      <c r="BM35" s="488"/>
      <c r="BN35" s="488"/>
      <c r="BO35" s="488"/>
      <c r="BP35" s="488"/>
      <c r="BQ35" s="488"/>
      <c r="BR35" s="127" t="s">
        <v>143</v>
      </c>
    </row>
    <row r="36" spans="3:70" ht="13.5" customHeight="1">
      <c r="C36" s="520" t="s">
        <v>6</v>
      </c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0"/>
      <c r="AK36" s="520"/>
      <c r="AL36" s="520"/>
      <c r="AM36" s="520"/>
      <c r="AN36" s="520"/>
      <c r="AO36" s="520"/>
      <c r="AP36" s="520"/>
      <c r="AQ36" s="520"/>
      <c r="AR36" s="520"/>
      <c r="AS36" s="520"/>
      <c r="AT36" s="520"/>
      <c r="AU36" s="512">
        <v>2150</v>
      </c>
      <c r="AV36" s="512"/>
      <c r="AW36" s="512"/>
      <c r="AX36" s="512"/>
      <c r="AY36" s="122" t="s">
        <v>142</v>
      </c>
      <c r="AZ36" s="538"/>
      <c r="BA36" s="538"/>
      <c r="BB36" s="538"/>
      <c r="BC36" s="538"/>
      <c r="BD36" s="538"/>
      <c r="BE36" s="538"/>
      <c r="BF36" s="538"/>
      <c r="BG36" s="123" t="s">
        <v>143</v>
      </c>
      <c r="BH36" s="126" t="s">
        <v>142</v>
      </c>
      <c r="BI36" s="488"/>
      <c r="BJ36" s="488"/>
      <c r="BK36" s="488"/>
      <c r="BL36" s="488"/>
      <c r="BM36" s="488"/>
      <c r="BN36" s="488"/>
      <c r="BO36" s="488"/>
      <c r="BP36" s="488"/>
      <c r="BQ36" s="488"/>
      <c r="BR36" s="127" t="s">
        <v>143</v>
      </c>
    </row>
    <row r="37" spans="3:70" ht="13.5" customHeight="1">
      <c r="C37" s="521" t="s">
        <v>7</v>
      </c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1"/>
      <c r="AK37" s="521"/>
      <c r="AL37" s="521"/>
      <c r="AM37" s="521"/>
      <c r="AN37" s="521"/>
      <c r="AO37" s="521"/>
      <c r="AP37" s="521"/>
      <c r="AQ37" s="521"/>
      <c r="AR37" s="521"/>
      <c r="AS37" s="521"/>
      <c r="AT37" s="521"/>
      <c r="AU37" s="512">
        <v>2180</v>
      </c>
      <c r="AV37" s="512"/>
      <c r="AW37" s="512"/>
      <c r="AX37" s="512"/>
      <c r="AY37" s="122" t="s">
        <v>142</v>
      </c>
      <c r="AZ37" s="538"/>
      <c r="BA37" s="538"/>
      <c r="BB37" s="538"/>
      <c r="BC37" s="538"/>
      <c r="BD37" s="538"/>
      <c r="BE37" s="538"/>
      <c r="BF37" s="538"/>
      <c r="BG37" s="123" t="s">
        <v>143</v>
      </c>
      <c r="BH37" s="126" t="s">
        <v>142</v>
      </c>
      <c r="BI37" s="488"/>
      <c r="BJ37" s="488"/>
      <c r="BK37" s="488"/>
      <c r="BL37" s="488"/>
      <c r="BM37" s="488"/>
      <c r="BN37" s="488"/>
      <c r="BO37" s="488"/>
      <c r="BP37" s="488"/>
      <c r="BQ37" s="488"/>
      <c r="BR37" s="127" t="s">
        <v>143</v>
      </c>
    </row>
    <row r="38" spans="3:70" ht="27" customHeight="1">
      <c r="C38" s="513" t="s">
        <v>157</v>
      </c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  <c r="AO38" s="514"/>
      <c r="AP38" s="514"/>
      <c r="AQ38" s="514"/>
      <c r="AR38" s="514"/>
      <c r="AS38" s="514"/>
      <c r="AT38" s="515"/>
      <c r="AU38" s="496">
        <v>2181</v>
      </c>
      <c r="AV38" s="538"/>
      <c r="AW38" s="538"/>
      <c r="AX38" s="539"/>
      <c r="AY38" s="496"/>
      <c r="AZ38" s="538"/>
      <c r="BA38" s="538"/>
      <c r="BB38" s="538"/>
      <c r="BC38" s="538"/>
      <c r="BD38" s="538"/>
      <c r="BE38" s="538"/>
      <c r="BF38" s="538"/>
      <c r="BG38" s="539"/>
      <c r="BH38" s="549"/>
      <c r="BI38" s="488"/>
      <c r="BJ38" s="488"/>
      <c r="BK38" s="488"/>
      <c r="BL38" s="488"/>
      <c r="BM38" s="488"/>
      <c r="BN38" s="488"/>
      <c r="BO38" s="488"/>
      <c r="BP38" s="488"/>
      <c r="BQ38" s="488"/>
      <c r="BR38" s="550"/>
    </row>
    <row r="39" spans="3:70" ht="26.25" customHeight="1">
      <c r="C39" s="513" t="s">
        <v>158</v>
      </c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4"/>
      <c r="AJ39" s="514"/>
      <c r="AK39" s="514"/>
      <c r="AL39" s="514"/>
      <c r="AM39" s="514"/>
      <c r="AN39" s="514"/>
      <c r="AO39" s="514"/>
      <c r="AP39" s="514"/>
      <c r="AQ39" s="514"/>
      <c r="AR39" s="514"/>
      <c r="AS39" s="514"/>
      <c r="AT39" s="515"/>
      <c r="AU39" s="496">
        <v>2182</v>
      </c>
      <c r="AV39" s="538"/>
      <c r="AW39" s="538"/>
      <c r="AX39" s="539"/>
      <c r="AY39" s="496"/>
      <c r="AZ39" s="538"/>
      <c r="BA39" s="538"/>
      <c r="BB39" s="538"/>
      <c r="BC39" s="538"/>
      <c r="BD39" s="538"/>
      <c r="BE39" s="538"/>
      <c r="BF39" s="538"/>
      <c r="BG39" s="539"/>
      <c r="BH39" s="549"/>
      <c r="BI39" s="488"/>
      <c r="BJ39" s="488"/>
      <c r="BK39" s="488"/>
      <c r="BL39" s="488"/>
      <c r="BM39" s="488"/>
      <c r="BN39" s="488"/>
      <c r="BO39" s="488"/>
      <c r="BP39" s="488"/>
      <c r="BQ39" s="488"/>
      <c r="BR39" s="550"/>
    </row>
    <row r="40" spans="3:70" ht="13.5" customHeight="1">
      <c r="C40" s="505" t="s">
        <v>159</v>
      </c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4"/>
      <c r="AU40" s="541">
        <v>2190</v>
      </c>
      <c r="AV40" s="542"/>
      <c r="AW40" s="542"/>
      <c r="AX40" s="543"/>
      <c r="AY40" s="564">
        <f>IF((AY24-AZ26+AY31+AZ27+AZ28-AZ35-AZ36-AZ37)&gt;0,AY24-AZ26+AY31+AZ27+AZ28-AZ35-AZ36-AZ37,0)</f>
        <v>0</v>
      </c>
      <c r="AZ40" s="548"/>
      <c r="BA40" s="548"/>
      <c r="BB40" s="548"/>
      <c r="BC40" s="548"/>
      <c r="BD40" s="548"/>
      <c r="BE40" s="548"/>
      <c r="BF40" s="548"/>
      <c r="BG40" s="565"/>
      <c r="BH40" s="552">
        <f>IF((BH24+BH31+BI27+BI28-BI35-BI36-BI37)&gt;0,BH24+BH31+BI27+BI28-BI35-BI36-BI37,0)</f>
        <v>0</v>
      </c>
      <c r="BI40" s="553"/>
      <c r="BJ40" s="553"/>
      <c r="BK40" s="553"/>
      <c r="BL40" s="553"/>
      <c r="BM40" s="553"/>
      <c r="BN40" s="553"/>
      <c r="BO40" s="553"/>
      <c r="BP40" s="553"/>
      <c r="BQ40" s="553"/>
      <c r="BR40" s="554"/>
    </row>
    <row r="41" spans="3:70" ht="13.5" customHeight="1">
      <c r="C41" s="517" t="s">
        <v>146</v>
      </c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9"/>
      <c r="AU41" s="544"/>
      <c r="AV41" s="545"/>
      <c r="AW41" s="545"/>
      <c r="AX41" s="546"/>
      <c r="AY41" s="566"/>
      <c r="AZ41" s="567"/>
      <c r="BA41" s="567"/>
      <c r="BB41" s="567"/>
      <c r="BC41" s="567"/>
      <c r="BD41" s="567"/>
      <c r="BE41" s="567"/>
      <c r="BF41" s="567"/>
      <c r="BG41" s="568"/>
      <c r="BH41" s="555"/>
      <c r="BI41" s="556"/>
      <c r="BJ41" s="556"/>
      <c r="BK41" s="556"/>
      <c r="BL41" s="556"/>
      <c r="BM41" s="556"/>
      <c r="BN41" s="556"/>
      <c r="BO41" s="556"/>
      <c r="BP41" s="556"/>
      <c r="BQ41" s="556"/>
      <c r="BR41" s="557"/>
    </row>
    <row r="42" spans="3:70" ht="13.5" customHeight="1">
      <c r="C42" s="572" t="s">
        <v>147</v>
      </c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  <c r="AJ42" s="572"/>
      <c r="AK42" s="572"/>
      <c r="AL42" s="572"/>
      <c r="AM42" s="572"/>
      <c r="AN42" s="572"/>
      <c r="AO42" s="572"/>
      <c r="AP42" s="572"/>
      <c r="AQ42" s="572"/>
      <c r="AR42" s="572"/>
      <c r="AS42" s="572"/>
      <c r="AT42" s="572"/>
      <c r="AU42" s="512">
        <v>2195</v>
      </c>
      <c r="AV42" s="512"/>
      <c r="AW42" s="512"/>
      <c r="AX42" s="512"/>
      <c r="AY42" s="139" t="s">
        <v>142</v>
      </c>
      <c r="AZ42" s="547">
        <f>IF((AY24-AZ26+AY31+AZ27+AZ28-AZ35-AZ36-AZ37)&lt;0,-AY24+AZ26-AY31-AZ27-AZ28+AZ35+AZ36+AZ37,0)</f>
        <v>0</v>
      </c>
      <c r="BA42" s="547"/>
      <c r="BB42" s="547"/>
      <c r="BC42" s="547"/>
      <c r="BD42" s="547"/>
      <c r="BE42" s="547"/>
      <c r="BF42" s="547"/>
      <c r="BG42" s="140" t="s">
        <v>143</v>
      </c>
      <c r="BH42" s="124" t="s">
        <v>142</v>
      </c>
      <c r="BI42" s="486">
        <f>IF((BH24-BI26+BH31+BI27+BI28-BI35-BI36-BI37)&lt;0,-BH24+BI26-BH31-BI27-BI28+BI35+BI36+BI37,0)</f>
        <v>0</v>
      </c>
      <c r="BJ42" s="486"/>
      <c r="BK42" s="486"/>
      <c r="BL42" s="486"/>
      <c r="BM42" s="486"/>
      <c r="BN42" s="486"/>
      <c r="BO42" s="486"/>
      <c r="BP42" s="486"/>
      <c r="BQ42" s="486"/>
      <c r="BR42" s="125" t="s">
        <v>143</v>
      </c>
    </row>
    <row r="43" spans="3:70" ht="13.5" customHeight="1">
      <c r="C43" s="520" t="s">
        <v>160</v>
      </c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W43" s="520"/>
      <c r="X43" s="520"/>
      <c r="Y43" s="520"/>
      <c r="Z43" s="520"/>
      <c r="AA43" s="520"/>
      <c r="AB43" s="520"/>
      <c r="AC43" s="520"/>
      <c r="AD43" s="520"/>
      <c r="AE43" s="520"/>
      <c r="AF43" s="520"/>
      <c r="AG43" s="520"/>
      <c r="AH43" s="520"/>
      <c r="AI43" s="520"/>
      <c r="AJ43" s="520"/>
      <c r="AK43" s="520"/>
      <c r="AL43" s="520"/>
      <c r="AM43" s="520"/>
      <c r="AN43" s="520"/>
      <c r="AO43" s="520"/>
      <c r="AP43" s="520"/>
      <c r="AQ43" s="520"/>
      <c r="AR43" s="520"/>
      <c r="AS43" s="520"/>
      <c r="AT43" s="520"/>
      <c r="AU43" s="512">
        <v>2200</v>
      </c>
      <c r="AV43" s="512"/>
      <c r="AW43" s="512"/>
      <c r="AX43" s="512"/>
      <c r="AY43" s="512"/>
      <c r="AZ43" s="512"/>
      <c r="BA43" s="512"/>
      <c r="BB43" s="512"/>
      <c r="BC43" s="512"/>
      <c r="BD43" s="512"/>
      <c r="BE43" s="512"/>
      <c r="BF43" s="512"/>
      <c r="BG43" s="512"/>
      <c r="BH43" s="540"/>
      <c r="BI43" s="540"/>
      <c r="BJ43" s="540"/>
      <c r="BK43" s="540"/>
      <c r="BL43" s="540"/>
      <c r="BM43" s="540"/>
      <c r="BN43" s="540"/>
      <c r="BO43" s="540"/>
      <c r="BP43" s="540"/>
      <c r="BQ43" s="540"/>
      <c r="BR43" s="540"/>
    </row>
    <row r="44" spans="3:70" ht="13.5" customHeight="1">
      <c r="C44" s="520" t="s">
        <v>161</v>
      </c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0"/>
      <c r="AQ44" s="520"/>
      <c r="AR44" s="520"/>
      <c r="AS44" s="520"/>
      <c r="AT44" s="520"/>
      <c r="AU44" s="512">
        <v>2220</v>
      </c>
      <c r="AV44" s="512"/>
      <c r="AW44" s="512"/>
      <c r="AX44" s="512"/>
      <c r="AY44" s="512"/>
      <c r="AZ44" s="512"/>
      <c r="BA44" s="512"/>
      <c r="BB44" s="512"/>
      <c r="BC44" s="512"/>
      <c r="BD44" s="512"/>
      <c r="BE44" s="512"/>
      <c r="BF44" s="512"/>
      <c r="BG44" s="512"/>
      <c r="BH44" s="540"/>
      <c r="BI44" s="540"/>
      <c r="BJ44" s="540"/>
      <c r="BK44" s="540"/>
      <c r="BL44" s="540"/>
      <c r="BM44" s="540"/>
      <c r="BN44" s="540"/>
      <c r="BO44" s="540"/>
      <c r="BP44" s="540"/>
      <c r="BQ44" s="540"/>
      <c r="BR44" s="540"/>
    </row>
    <row r="45" spans="3:70" ht="13.5" customHeight="1">
      <c r="C45" s="520" t="s">
        <v>8</v>
      </c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0"/>
      <c r="AQ45" s="520"/>
      <c r="AR45" s="520"/>
      <c r="AS45" s="520"/>
      <c r="AT45" s="520"/>
      <c r="AU45" s="512">
        <v>2240</v>
      </c>
      <c r="AV45" s="512"/>
      <c r="AW45" s="512"/>
      <c r="AX45" s="512"/>
      <c r="AY45" s="512"/>
      <c r="AZ45" s="512"/>
      <c r="BA45" s="512"/>
      <c r="BB45" s="512"/>
      <c r="BC45" s="512"/>
      <c r="BD45" s="512"/>
      <c r="BE45" s="512"/>
      <c r="BF45" s="512"/>
      <c r="BG45" s="512"/>
      <c r="BH45" s="540"/>
      <c r="BI45" s="540"/>
      <c r="BJ45" s="540"/>
      <c r="BK45" s="540"/>
      <c r="BL45" s="540"/>
      <c r="BM45" s="540"/>
      <c r="BN45" s="540"/>
      <c r="BO45" s="540"/>
      <c r="BP45" s="540"/>
      <c r="BQ45" s="540"/>
      <c r="BR45" s="540"/>
    </row>
    <row r="46" spans="3:70" ht="13.5" customHeight="1">
      <c r="C46" s="513" t="s">
        <v>162</v>
      </c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5"/>
      <c r="AU46" s="496">
        <v>2241</v>
      </c>
      <c r="AV46" s="538"/>
      <c r="AW46" s="538"/>
      <c r="AX46" s="539"/>
      <c r="AY46" s="496"/>
      <c r="AZ46" s="538"/>
      <c r="BA46" s="538"/>
      <c r="BB46" s="538"/>
      <c r="BC46" s="538"/>
      <c r="BD46" s="538"/>
      <c r="BE46" s="538"/>
      <c r="BF46" s="538"/>
      <c r="BG46" s="539"/>
      <c r="BH46" s="482"/>
      <c r="BI46" s="483"/>
      <c r="BJ46" s="483"/>
      <c r="BK46" s="483"/>
      <c r="BL46" s="483"/>
      <c r="BM46" s="483"/>
      <c r="BN46" s="483"/>
      <c r="BO46" s="483"/>
      <c r="BP46" s="483"/>
      <c r="BQ46" s="483"/>
      <c r="BR46" s="484"/>
    </row>
    <row r="47" spans="3:70" ht="13.5" customHeight="1">
      <c r="C47" s="520" t="s">
        <v>163</v>
      </c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520"/>
      <c r="AF47" s="520"/>
      <c r="AG47" s="520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12">
        <v>2250</v>
      </c>
      <c r="AV47" s="512"/>
      <c r="AW47" s="512"/>
      <c r="AX47" s="512"/>
      <c r="AY47" s="122" t="s">
        <v>142</v>
      </c>
      <c r="AZ47" s="538"/>
      <c r="BA47" s="538"/>
      <c r="BB47" s="538"/>
      <c r="BC47" s="538"/>
      <c r="BD47" s="538"/>
      <c r="BE47" s="538"/>
      <c r="BF47" s="538"/>
      <c r="BG47" s="123" t="s">
        <v>143</v>
      </c>
      <c r="BH47" s="126" t="s">
        <v>142</v>
      </c>
      <c r="BI47" s="488"/>
      <c r="BJ47" s="488"/>
      <c r="BK47" s="488"/>
      <c r="BL47" s="488"/>
      <c r="BM47" s="488"/>
      <c r="BN47" s="488"/>
      <c r="BO47" s="488"/>
      <c r="BP47" s="488"/>
      <c r="BQ47" s="488"/>
      <c r="BR47" s="127" t="s">
        <v>143</v>
      </c>
    </row>
    <row r="48" spans="3:70" ht="13.5" customHeight="1">
      <c r="C48" s="520" t="s">
        <v>164</v>
      </c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  <c r="S48" s="520"/>
      <c r="T48" s="520"/>
      <c r="U48" s="520"/>
      <c r="V48" s="520"/>
      <c r="W48" s="520"/>
      <c r="X48" s="520"/>
      <c r="Y48" s="520"/>
      <c r="Z48" s="520"/>
      <c r="AA48" s="520"/>
      <c r="AB48" s="520"/>
      <c r="AC48" s="520"/>
      <c r="AD48" s="520"/>
      <c r="AE48" s="520"/>
      <c r="AF48" s="520"/>
      <c r="AG48" s="520"/>
      <c r="AH48" s="520"/>
      <c r="AI48" s="520"/>
      <c r="AJ48" s="520"/>
      <c r="AK48" s="520"/>
      <c r="AL48" s="520"/>
      <c r="AM48" s="520"/>
      <c r="AN48" s="520"/>
      <c r="AO48" s="520"/>
      <c r="AP48" s="520"/>
      <c r="AQ48" s="520"/>
      <c r="AR48" s="520"/>
      <c r="AS48" s="520"/>
      <c r="AT48" s="520"/>
      <c r="AU48" s="512">
        <v>2255</v>
      </c>
      <c r="AV48" s="512"/>
      <c r="AW48" s="512"/>
      <c r="AX48" s="512"/>
      <c r="AY48" s="122" t="s">
        <v>142</v>
      </c>
      <c r="AZ48" s="538"/>
      <c r="BA48" s="538"/>
      <c r="BB48" s="538"/>
      <c r="BC48" s="538"/>
      <c r="BD48" s="538"/>
      <c r="BE48" s="538"/>
      <c r="BF48" s="538"/>
      <c r="BG48" s="123" t="s">
        <v>143</v>
      </c>
      <c r="BH48" s="126" t="s">
        <v>142</v>
      </c>
      <c r="BI48" s="488"/>
      <c r="BJ48" s="488"/>
      <c r="BK48" s="488"/>
      <c r="BL48" s="488"/>
      <c r="BM48" s="488"/>
      <c r="BN48" s="488"/>
      <c r="BO48" s="488"/>
      <c r="BP48" s="488"/>
      <c r="BQ48" s="488"/>
      <c r="BR48" s="127" t="s">
        <v>143</v>
      </c>
    </row>
    <row r="49" spans="3:70" ht="13.5" customHeight="1">
      <c r="C49" s="521" t="s">
        <v>165</v>
      </c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521"/>
      <c r="AD49" s="521"/>
      <c r="AE49" s="521"/>
      <c r="AF49" s="521"/>
      <c r="AG49" s="521"/>
      <c r="AH49" s="521"/>
      <c r="AI49" s="521"/>
      <c r="AJ49" s="521"/>
      <c r="AK49" s="521"/>
      <c r="AL49" s="521"/>
      <c r="AM49" s="521"/>
      <c r="AN49" s="521"/>
      <c r="AO49" s="521"/>
      <c r="AP49" s="521"/>
      <c r="AQ49" s="521"/>
      <c r="AR49" s="521"/>
      <c r="AS49" s="521"/>
      <c r="AT49" s="521"/>
      <c r="AU49" s="512">
        <v>2270</v>
      </c>
      <c r="AV49" s="512"/>
      <c r="AW49" s="512"/>
      <c r="AX49" s="512"/>
      <c r="AY49" s="122" t="s">
        <v>142</v>
      </c>
      <c r="AZ49" s="538"/>
      <c r="BA49" s="538"/>
      <c r="BB49" s="538"/>
      <c r="BC49" s="538"/>
      <c r="BD49" s="538"/>
      <c r="BE49" s="538"/>
      <c r="BF49" s="538"/>
      <c r="BG49" s="123" t="s">
        <v>143</v>
      </c>
      <c r="BH49" s="126" t="s">
        <v>142</v>
      </c>
      <c r="BI49" s="488"/>
      <c r="BJ49" s="488"/>
      <c r="BK49" s="488"/>
      <c r="BL49" s="488"/>
      <c r="BM49" s="488"/>
      <c r="BN49" s="488"/>
      <c r="BO49" s="488"/>
      <c r="BP49" s="488"/>
      <c r="BQ49" s="488"/>
      <c r="BR49" s="127" t="s">
        <v>143</v>
      </c>
    </row>
    <row r="50" spans="1:71" s="144" customFormat="1" ht="13.5" customHeight="1">
      <c r="A50" s="141"/>
      <c r="B50" s="141"/>
      <c r="C50" s="573" t="s">
        <v>166</v>
      </c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  <c r="AA50" s="574"/>
      <c r="AB50" s="574"/>
      <c r="AC50" s="574"/>
      <c r="AD50" s="574"/>
      <c r="AE50" s="574"/>
      <c r="AF50" s="574"/>
      <c r="AG50" s="574"/>
      <c r="AH50" s="574"/>
      <c r="AI50" s="574"/>
      <c r="AJ50" s="574"/>
      <c r="AK50" s="574"/>
      <c r="AL50" s="574"/>
      <c r="AM50" s="574"/>
      <c r="AN50" s="574"/>
      <c r="AO50" s="574"/>
      <c r="AP50" s="574"/>
      <c r="AQ50" s="574"/>
      <c r="AR50" s="574"/>
      <c r="AS50" s="574"/>
      <c r="AT50" s="575"/>
      <c r="AU50" s="576">
        <v>2275</v>
      </c>
      <c r="AV50" s="577"/>
      <c r="AW50" s="577"/>
      <c r="AX50" s="578"/>
      <c r="AY50" s="142"/>
      <c r="AZ50" s="551"/>
      <c r="BA50" s="551"/>
      <c r="BB50" s="551"/>
      <c r="BC50" s="551"/>
      <c r="BD50" s="551"/>
      <c r="BE50" s="551"/>
      <c r="BF50" s="551"/>
      <c r="BG50" s="143"/>
      <c r="BH50" s="142"/>
      <c r="BI50" s="551"/>
      <c r="BJ50" s="551"/>
      <c r="BK50" s="551"/>
      <c r="BL50" s="551"/>
      <c r="BM50" s="551"/>
      <c r="BN50" s="551"/>
      <c r="BO50" s="551"/>
      <c r="BP50" s="551"/>
      <c r="BQ50" s="551"/>
      <c r="BR50" s="143"/>
      <c r="BS50" s="141"/>
    </row>
    <row r="51" spans="3:70" ht="13.5" customHeight="1">
      <c r="C51" s="505" t="s">
        <v>98</v>
      </c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4"/>
      <c r="AU51" s="541">
        <v>2290</v>
      </c>
      <c r="AV51" s="542"/>
      <c r="AW51" s="542"/>
      <c r="AX51" s="543"/>
      <c r="AY51" s="564">
        <f>IF((AY40-AZ42+AY43+AY44+AY45-AZ47-AZ48-AZ49+AZ50)&gt;0,AY40-AZ42+AY43+AY44+AY45-AZ47-AZ48-AZ49+AZ50,0)</f>
        <v>0</v>
      </c>
      <c r="AZ51" s="548"/>
      <c r="BA51" s="548"/>
      <c r="BB51" s="548"/>
      <c r="BC51" s="548"/>
      <c r="BD51" s="548"/>
      <c r="BE51" s="548"/>
      <c r="BF51" s="548"/>
      <c r="BG51" s="565"/>
      <c r="BH51" s="552">
        <f>IF((BH40-BI42+BH43+BH44+BH45-BI47-BI48-BI49+BI50)&gt;0,BH40-BI42+BH43+BH44+BH45-BI47-BI48-BI49+BI50,0)</f>
        <v>0</v>
      </c>
      <c r="BI51" s="553"/>
      <c r="BJ51" s="553"/>
      <c r="BK51" s="553"/>
      <c r="BL51" s="553"/>
      <c r="BM51" s="553"/>
      <c r="BN51" s="553"/>
      <c r="BO51" s="553"/>
      <c r="BP51" s="553"/>
      <c r="BQ51" s="553"/>
      <c r="BR51" s="554"/>
    </row>
    <row r="52" spans="3:70" ht="13.5" customHeight="1">
      <c r="C52" s="517" t="s">
        <v>146</v>
      </c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J52" s="518"/>
      <c r="AK52" s="518"/>
      <c r="AL52" s="518"/>
      <c r="AM52" s="518"/>
      <c r="AN52" s="518"/>
      <c r="AO52" s="518"/>
      <c r="AP52" s="518"/>
      <c r="AQ52" s="518"/>
      <c r="AR52" s="518"/>
      <c r="AS52" s="518"/>
      <c r="AT52" s="519"/>
      <c r="AU52" s="544"/>
      <c r="AV52" s="545"/>
      <c r="AW52" s="545"/>
      <c r="AX52" s="546"/>
      <c r="AY52" s="566"/>
      <c r="AZ52" s="567"/>
      <c r="BA52" s="567"/>
      <c r="BB52" s="567"/>
      <c r="BC52" s="567"/>
      <c r="BD52" s="567"/>
      <c r="BE52" s="567"/>
      <c r="BF52" s="567"/>
      <c r="BG52" s="568"/>
      <c r="BH52" s="555"/>
      <c r="BI52" s="556"/>
      <c r="BJ52" s="556"/>
      <c r="BK52" s="556"/>
      <c r="BL52" s="556"/>
      <c r="BM52" s="556"/>
      <c r="BN52" s="556"/>
      <c r="BO52" s="556"/>
      <c r="BP52" s="556"/>
      <c r="BQ52" s="556"/>
      <c r="BR52" s="557"/>
    </row>
    <row r="53" spans="3:70" ht="13.5" customHeight="1">
      <c r="C53" s="572" t="s">
        <v>147</v>
      </c>
      <c r="D53" s="572"/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572"/>
      <c r="AA53" s="572"/>
      <c r="AB53" s="572"/>
      <c r="AC53" s="572"/>
      <c r="AD53" s="572"/>
      <c r="AE53" s="572"/>
      <c r="AF53" s="572"/>
      <c r="AG53" s="572"/>
      <c r="AH53" s="572"/>
      <c r="AI53" s="572"/>
      <c r="AJ53" s="572"/>
      <c r="AK53" s="572"/>
      <c r="AL53" s="572"/>
      <c r="AM53" s="572"/>
      <c r="AN53" s="572"/>
      <c r="AO53" s="572"/>
      <c r="AP53" s="572"/>
      <c r="AQ53" s="572"/>
      <c r="AR53" s="572"/>
      <c r="AS53" s="572"/>
      <c r="AT53" s="572"/>
      <c r="AU53" s="512">
        <v>2295</v>
      </c>
      <c r="AV53" s="512"/>
      <c r="AW53" s="512"/>
      <c r="AX53" s="512"/>
      <c r="AY53" s="129" t="s">
        <v>142</v>
      </c>
      <c r="AZ53" s="548">
        <f>IF((AY40-AZ42+AY43+AY44+AY45-AZ47-AZ48-AZ49+AZ50)&lt;0,-AY40+AZ42-AY43-AY44-AY45+AZ47+AZ48+AZ49-AZ50,0)</f>
        <v>0</v>
      </c>
      <c r="BA53" s="548"/>
      <c r="BB53" s="548"/>
      <c r="BC53" s="548"/>
      <c r="BD53" s="548"/>
      <c r="BE53" s="548"/>
      <c r="BF53" s="548"/>
      <c r="BG53" s="130" t="s">
        <v>143</v>
      </c>
      <c r="BH53" s="124" t="s">
        <v>142</v>
      </c>
      <c r="BI53" s="486">
        <f>IF((BH40-BI42+BH43+BH44+BH45-BI47-BI48-BI49+BI50)&lt;0,-BH40+BI42-BH43-BH44-BH45+BI47+BI48+BI49-BI50,0)</f>
        <v>0</v>
      </c>
      <c r="BJ53" s="486"/>
      <c r="BK53" s="486"/>
      <c r="BL53" s="486"/>
      <c r="BM53" s="486"/>
      <c r="BN53" s="486"/>
      <c r="BO53" s="486"/>
      <c r="BP53" s="486"/>
      <c r="BQ53" s="486"/>
      <c r="BR53" s="125" t="s">
        <v>143</v>
      </c>
    </row>
    <row r="54" spans="3:70" ht="13.5" customHeight="1">
      <c r="C54" s="520" t="s">
        <v>99</v>
      </c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0"/>
      <c r="P54" s="520"/>
      <c r="Q54" s="520"/>
      <c r="R54" s="520"/>
      <c r="S54" s="520"/>
      <c r="T54" s="520"/>
      <c r="U54" s="520"/>
      <c r="V54" s="520"/>
      <c r="W54" s="520"/>
      <c r="X54" s="520"/>
      <c r="Y54" s="520"/>
      <c r="Z54" s="520"/>
      <c r="AA54" s="520"/>
      <c r="AB54" s="520"/>
      <c r="AC54" s="520"/>
      <c r="AD54" s="520"/>
      <c r="AE54" s="520"/>
      <c r="AF54" s="520"/>
      <c r="AG54" s="520"/>
      <c r="AH54" s="520"/>
      <c r="AI54" s="520"/>
      <c r="AJ54" s="520"/>
      <c r="AK54" s="520"/>
      <c r="AL54" s="520"/>
      <c r="AM54" s="520"/>
      <c r="AN54" s="520"/>
      <c r="AO54" s="520"/>
      <c r="AP54" s="520"/>
      <c r="AQ54" s="520"/>
      <c r="AR54" s="520"/>
      <c r="AS54" s="520"/>
      <c r="AT54" s="520"/>
      <c r="AU54" s="512">
        <v>2300</v>
      </c>
      <c r="AV54" s="512"/>
      <c r="AW54" s="512"/>
      <c r="AX54" s="496"/>
      <c r="AY54" s="128"/>
      <c r="AZ54" s="483"/>
      <c r="BA54" s="483"/>
      <c r="BB54" s="483"/>
      <c r="BC54" s="483"/>
      <c r="BD54" s="483"/>
      <c r="BE54" s="483"/>
      <c r="BF54" s="483"/>
      <c r="BG54" s="127"/>
      <c r="BH54" s="128"/>
      <c r="BI54" s="483"/>
      <c r="BJ54" s="483"/>
      <c r="BK54" s="483"/>
      <c r="BL54" s="483"/>
      <c r="BM54" s="483"/>
      <c r="BN54" s="483"/>
      <c r="BO54" s="483"/>
      <c r="BP54" s="483"/>
      <c r="BQ54" s="483"/>
      <c r="BR54" s="121"/>
    </row>
    <row r="55" spans="3:70" ht="13.5" customHeight="1">
      <c r="C55" s="579" t="s">
        <v>167</v>
      </c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579"/>
      <c r="AL55" s="579"/>
      <c r="AM55" s="579"/>
      <c r="AN55" s="579"/>
      <c r="AO55" s="579"/>
      <c r="AP55" s="579"/>
      <c r="AQ55" s="579"/>
      <c r="AR55" s="579"/>
      <c r="AS55" s="579"/>
      <c r="AT55" s="579"/>
      <c r="AU55" s="512">
        <v>2305</v>
      </c>
      <c r="AV55" s="512"/>
      <c r="AW55" s="512"/>
      <c r="AX55" s="512"/>
      <c r="AY55" s="145"/>
      <c r="AZ55" s="483"/>
      <c r="BA55" s="483"/>
      <c r="BB55" s="483"/>
      <c r="BC55" s="483"/>
      <c r="BD55" s="483"/>
      <c r="BE55" s="483"/>
      <c r="BF55" s="483"/>
      <c r="BG55" s="145"/>
      <c r="BH55" s="128"/>
      <c r="BI55" s="483"/>
      <c r="BJ55" s="483"/>
      <c r="BK55" s="483"/>
      <c r="BL55" s="483"/>
      <c r="BM55" s="483"/>
      <c r="BN55" s="483"/>
      <c r="BO55" s="483"/>
      <c r="BP55" s="483"/>
      <c r="BQ55" s="483"/>
      <c r="BR55" s="121"/>
    </row>
    <row r="56" spans="3:70" ht="13.5" customHeight="1">
      <c r="C56" s="505" t="s">
        <v>168</v>
      </c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6"/>
      <c r="V56" s="506"/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6"/>
      <c r="AL56" s="506"/>
      <c r="AM56" s="506"/>
      <c r="AN56" s="506"/>
      <c r="AO56" s="506"/>
      <c r="AP56" s="506"/>
      <c r="AQ56" s="506"/>
      <c r="AR56" s="506"/>
      <c r="AS56" s="506"/>
      <c r="AT56" s="504"/>
      <c r="AU56" s="541">
        <v>2350</v>
      </c>
      <c r="AV56" s="542"/>
      <c r="AW56" s="542"/>
      <c r="AX56" s="543"/>
      <c r="AY56" s="564">
        <f>IF((AY51-AZ53+AZ54+AZ55)&gt;0,AY51-AZ53+AZ54+AZ55,0)</f>
        <v>0</v>
      </c>
      <c r="AZ56" s="548"/>
      <c r="BA56" s="548"/>
      <c r="BB56" s="548"/>
      <c r="BC56" s="548"/>
      <c r="BD56" s="548"/>
      <c r="BE56" s="548"/>
      <c r="BF56" s="548"/>
      <c r="BG56" s="565"/>
      <c r="BH56" s="552">
        <f>IF((BH51-BI53+BI54+BI55)&gt;0,BH51-BI53+BI54+BI55,0)</f>
        <v>0</v>
      </c>
      <c r="BI56" s="553"/>
      <c r="BJ56" s="553"/>
      <c r="BK56" s="553"/>
      <c r="BL56" s="553"/>
      <c r="BM56" s="553"/>
      <c r="BN56" s="553"/>
      <c r="BO56" s="553"/>
      <c r="BP56" s="553"/>
      <c r="BQ56" s="553"/>
      <c r="BR56" s="554"/>
    </row>
    <row r="57" spans="3:70" ht="13.5" customHeight="1">
      <c r="C57" s="517" t="s">
        <v>146</v>
      </c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8"/>
      <c r="AL57" s="518"/>
      <c r="AM57" s="518"/>
      <c r="AN57" s="518"/>
      <c r="AO57" s="518"/>
      <c r="AP57" s="518"/>
      <c r="AQ57" s="518"/>
      <c r="AR57" s="518"/>
      <c r="AS57" s="518"/>
      <c r="AT57" s="519"/>
      <c r="AU57" s="544"/>
      <c r="AV57" s="545"/>
      <c r="AW57" s="545"/>
      <c r="AX57" s="546"/>
      <c r="AY57" s="566"/>
      <c r="AZ57" s="567"/>
      <c r="BA57" s="567"/>
      <c r="BB57" s="567"/>
      <c r="BC57" s="567"/>
      <c r="BD57" s="567"/>
      <c r="BE57" s="567"/>
      <c r="BF57" s="567"/>
      <c r="BG57" s="568"/>
      <c r="BH57" s="555"/>
      <c r="BI57" s="556"/>
      <c r="BJ57" s="556"/>
      <c r="BK57" s="556"/>
      <c r="BL57" s="556"/>
      <c r="BM57" s="556"/>
      <c r="BN57" s="556"/>
      <c r="BO57" s="556"/>
      <c r="BP57" s="556"/>
      <c r="BQ57" s="556"/>
      <c r="BR57" s="557"/>
    </row>
    <row r="58" spans="3:70" ht="13.5" customHeight="1">
      <c r="C58" s="572" t="s">
        <v>147</v>
      </c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72"/>
      <c r="W58" s="572"/>
      <c r="X58" s="572"/>
      <c r="Y58" s="572"/>
      <c r="Z58" s="572"/>
      <c r="AA58" s="572"/>
      <c r="AB58" s="572"/>
      <c r="AC58" s="572"/>
      <c r="AD58" s="572"/>
      <c r="AE58" s="572"/>
      <c r="AF58" s="572"/>
      <c r="AG58" s="572"/>
      <c r="AH58" s="572"/>
      <c r="AI58" s="572"/>
      <c r="AJ58" s="572"/>
      <c r="AK58" s="572"/>
      <c r="AL58" s="572"/>
      <c r="AM58" s="572"/>
      <c r="AN58" s="572"/>
      <c r="AO58" s="572"/>
      <c r="AP58" s="572"/>
      <c r="AQ58" s="572"/>
      <c r="AR58" s="572"/>
      <c r="AS58" s="572"/>
      <c r="AT58" s="572"/>
      <c r="AU58" s="512">
        <v>2355</v>
      </c>
      <c r="AV58" s="512"/>
      <c r="AW58" s="512"/>
      <c r="AX58" s="512"/>
      <c r="AY58" s="139" t="s">
        <v>142</v>
      </c>
      <c r="AZ58" s="547">
        <f>IF((AY51-AZ53+AZ54+AZ55)&lt;0,ABS(AY51-AZ53+AZ54+AZ55),0)</f>
        <v>0</v>
      </c>
      <c r="BA58" s="547"/>
      <c r="BB58" s="547"/>
      <c r="BC58" s="547"/>
      <c r="BD58" s="547"/>
      <c r="BE58" s="547"/>
      <c r="BF58" s="547"/>
      <c r="BG58" s="140" t="s">
        <v>143</v>
      </c>
      <c r="BH58" s="124" t="s">
        <v>142</v>
      </c>
      <c r="BI58" s="486">
        <f>IF((BH51-BI53+BI54+BI55)&lt;0,ABS(BH51-BI53+BI54+BI55),0)</f>
        <v>0</v>
      </c>
      <c r="BJ58" s="486"/>
      <c r="BK58" s="486"/>
      <c r="BL58" s="486"/>
      <c r="BM58" s="486"/>
      <c r="BN58" s="486"/>
      <c r="BO58" s="486"/>
      <c r="BP58" s="486"/>
      <c r="BQ58" s="486"/>
      <c r="BR58" s="125" t="s">
        <v>143</v>
      </c>
    </row>
    <row r="60" spans="3:70" ht="12.75">
      <c r="C60" s="503" t="s">
        <v>169</v>
      </c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3"/>
      <c r="U60" s="503"/>
      <c r="V60" s="503"/>
      <c r="W60" s="503"/>
      <c r="X60" s="503"/>
      <c r="Y60" s="503"/>
      <c r="Z60" s="503"/>
      <c r="AA60" s="503"/>
      <c r="AB60" s="503"/>
      <c r="AC60" s="503"/>
      <c r="AD60" s="503"/>
      <c r="AE60" s="503"/>
      <c r="AF60" s="503"/>
      <c r="AG60" s="503"/>
      <c r="AH60" s="503"/>
      <c r="AI60" s="503"/>
      <c r="AJ60" s="503"/>
      <c r="AK60" s="503"/>
      <c r="AL60" s="503"/>
      <c r="AM60" s="503"/>
      <c r="AN60" s="503"/>
      <c r="AO60" s="503"/>
      <c r="AP60" s="503"/>
      <c r="AQ60" s="503"/>
      <c r="AR60" s="503"/>
      <c r="AS60" s="503"/>
      <c r="AT60" s="503"/>
      <c r="AU60" s="503"/>
      <c r="AV60" s="503"/>
      <c r="AW60" s="503"/>
      <c r="AX60" s="503"/>
      <c r="AY60" s="503"/>
      <c r="AZ60" s="503"/>
      <c r="BA60" s="503"/>
      <c r="BB60" s="503"/>
      <c r="BC60" s="503"/>
      <c r="BD60" s="503"/>
      <c r="BE60" s="503"/>
      <c r="BF60" s="503"/>
      <c r="BG60" s="503"/>
      <c r="BH60" s="503"/>
      <c r="BI60" s="503"/>
      <c r="BJ60" s="503"/>
      <c r="BK60" s="503"/>
      <c r="BL60" s="503"/>
      <c r="BM60" s="503"/>
      <c r="BN60" s="503"/>
      <c r="BO60" s="503"/>
      <c r="BP60" s="503"/>
      <c r="BQ60" s="503"/>
      <c r="BR60" s="503"/>
    </row>
    <row r="62" spans="3:70" ht="51" customHeight="1">
      <c r="C62" s="516" t="s">
        <v>132</v>
      </c>
      <c r="D62" s="516"/>
      <c r="E62" s="516"/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  <c r="Q62" s="516"/>
      <c r="R62" s="516"/>
      <c r="S62" s="516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  <c r="AD62" s="516"/>
      <c r="AE62" s="516"/>
      <c r="AF62" s="516"/>
      <c r="AG62" s="516"/>
      <c r="AH62" s="516"/>
      <c r="AI62" s="516"/>
      <c r="AJ62" s="516"/>
      <c r="AK62" s="516"/>
      <c r="AL62" s="516"/>
      <c r="AM62" s="516"/>
      <c r="AN62" s="516"/>
      <c r="AO62" s="516"/>
      <c r="AP62" s="516"/>
      <c r="AQ62" s="516"/>
      <c r="AR62" s="516"/>
      <c r="AS62" s="516"/>
      <c r="AT62" s="516"/>
      <c r="AU62" s="516" t="s">
        <v>2</v>
      </c>
      <c r="AV62" s="516"/>
      <c r="AW62" s="516"/>
      <c r="AX62" s="516"/>
      <c r="AY62" s="516" t="s">
        <v>133</v>
      </c>
      <c r="AZ62" s="516"/>
      <c r="BA62" s="516"/>
      <c r="BB62" s="516"/>
      <c r="BC62" s="516"/>
      <c r="BD62" s="516"/>
      <c r="BE62" s="516"/>
      <c r="BF62" s="516"/>
      <c r="BG62" s="516"/>
      <c r="BH62" s="516" t="s">
        <v>134</v>
      </c>
      <c r="BI62" s="516"/>
      <c r="BJ62" s="516"/>
      <c r="BK62" s="516"/>
      <c r="BL62" s="516"/>
      <c r="BM62" s="516"/>
      <c r="BN62" s="516"/>
      <c r="BO62" s="516"/>
      <c r="BP62" s="516"/>
      <c r="BQ62" s="516"/>
      <c r="BR62" s="516"/>
    </row>
    <row r="63" spans="3:70" ht="13.5" customHeight="1">
      <c r="C63" s="516">
        <v>1</v>
      </c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  <c r="Z63" s="516"/>
      <c r="AA63" s="516"/>
      <c r="AB63" s="516"/>
      <c r="AC63" s="516"/>
      <c r="AD63" s="516"/>
      <c r="AE63" s="516"/>
      <c r="AF63" s="516"/>
      <c r="AG63" s="516"/>
      <c r="AH63" s="516"/>
      <c r="AI63" s="516"/>
      <c r="AJ63" s="516"/>
      <c r="AK63" s="516"/>
      <c r="AL63" s="516"/>
      <c r="AM63" s="516"/>
      <c r="AN63" s="516"/>
      <c r="AO63" s="516"/>
      <c r="AP63" s="516"/>
      <c r="AQ63" s="516"/>
      <c r="AR63" s="516"/>
      <c r="AS63" s="516"/>
      <c r="AT63" s="516"/>
      <c r="AU63" s="516">
        <v>2</v>
      </c>
      <c r="AV63" s="516"/>
      <c r="AW63" s="516"/>
      <c r="AX63" s="516"/>
      <c r="AY63" s="516">
        <v>3</v>
      </c>
      <c r="AZ63" s="516"/>
      <c r="BA63" s="516"/>
      <c r="BB63" s="516"/>
      <c r="BC63" s="516"/>
      <c r="BD63" s="516"/>
      <c r="BE63" s="516"/>
      <c r="BF63" s="516"/>
      <c r="BG63" s="516"/>
      <c r="BH63" s="516">
        <v>4</v>
      </c>
      <c r="BI63" s="516"/>
      <c r="BJ63" s="516"/>
      <c r="BK63" s="516"/>
      <c r="BL63" s="516"/>
      <c r="BM63" s="516"/>
      <c r="BN63" s="516"/>
      <c r="BO63" s="516"/>
      <c r="BP63" s="516"/>
      <c r="BQ63" s="516"/>
      <c r="BR63" s="516"/>
    </row>
    <row r="64" spans="3:70" ht="13.5" customHeight="1">
      <c r="C64" s="520" t="s">
        <v>103</v>
      </c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  <c r="AB64" s="520"/>
      <c r="AC64" s="520"/>
      <c r="AD64" s="520"/>
      <c r="AE64" s="520"/>
      <c r="AF64" s="520"/>
      <c r="AG64" s="520"/>
      <c r="AH64" s="520"/>
      <c r="AI64" s="520"/>
      <c r="AJ64" s="520"/>
      <c r="AK64" s="520"/>
      <c r="AL64" s="520"/>
      <c r="AM64" s="520"/>
      <c r="AN64" s="520"/>
      <c r="AO64" s="520"/>
      <c r="AP64" s="520"/>
      <c r="AQ64" s="520"/>
      <c r="AR64" s="520"/>
      <c r="AS64" s="520"/>
      <c r="AT64" s="520"/>
      <c r="AU64" s="512">
        <v>2400</v>
      </c>
      <c r="AV64" s="512"/>
      <c r="AW64" s="512"/>
      <c r="AX64" s="512"/>
      <c r="AY64" s="146"/>
      <c r="AZ64" s="538"/>
      <c r="BA64" s="538"/>
      <c r="BB64" s="538"/>
      <c r="BC64" s="538"/>
      <c r="BD64" s="538"/>
      <c r="BE64" s="538"/>
      <c r="BF64" s="538"/>
      <c r="BG64" s="123"/>
      <c r="BH64" s="122"/>
      <c r="BI64" s="538"/>
      <c r="BJ64" s="538"/>
      <c r="BK64" s="538"/>
      <c r="BL64" s="538"/>
      <c r="BM64" s="538"/>
      <c r="BN64" s="538"/>
      <c r="BO64" s="538"/>
      <c r="BP64" s="538"/>
      <c r="BQ64" s="538"/>
      <c r="BR64" s="147"/>
    </row>
    <row r="65" spans="3:70" ht="13.5" customHeight="1">
      <c r="C65" s="520" t="s">
        <v>104</v>
      </c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/>
      <c r="S65" s="520"/>
      <c r="T65" s="520"/>
      <c r="U65" s="520"/>
      <c r="V65" s="520"/>
      <c r="W65" s="520"/>
      <c r="X65" s="520"/>
      <c r="Y65" s="520"/>
      <c r="Z65" s="520"/>
      <c r="AA65" s="520"/>
      <c r="AB65" s="520"/>
      <c r="AC65" s="520"/>
      <c r="AD65" s="520"/>
      <c r="AE65" s="520"/>
      <c r="AF65" s="520"/>
      <c r="AG65" s="520"/>
      <c r="AH65" s="520"/>
      <c r="AI65" s="520"/>
      <c r="AJ65" s="520"/>
      <c r="AK65" s="520"/>
      <c r="AL65" s="520"/>
      <c r="AM65" s="520"/>
      <c r="AN65" s="520"/>
      <c r="AO65" s="520"/>
      <c r="AP65" s="520"/>
      <c r="AQ65" s="520"/>
      <c r="AR65" s="520"/>
      <c r="AS65" s="520"/>
      <c r="AT65" s="520"/>
      <c r="AU65" s="512">
        <v>2405</v>
      </c>
      <c r="AV65" s="512"/>
      <c r="AW65" s="512"/>
      <c r="AX65" s="512"/>
      <c r="AY65" s="146"/>
      <c r="AZ65" s="538"/>
      <c r="BA65" s="538"/>
      <c r="BB65" s="538"/>
      <c r="BC65" s="538"/>
      <c r="BD65" s="538"/>
      <c r="BE65" s="538"/>
      <c r="BF65" s="538"/>
      <c r="BG65" s="123"/>
      <c r="BH65" s="122"/>
      <c r="BI65" s="538"/>
      <c r="BJ65" s="538"/>
      <c r="BK65" s="538"/>
      <c r="BL65" s="538"/>
      <c r="BM65" s="538"/>
      <c r="BN65" s="538"/>
      <c r="BO65" s="538"/>
      <c r="BP65" s="538"/>
      <c r="BQ65" s="538"/>
      <c r="BR65" s="147"/>
    </row>
    <row r="66" spans="3:70" ht="13.5" customHeight="1">
      <c r="C66" s="520" t="s">
        <v>105</v>
      </c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/>
      <c r="S66" s="520"/>
      <c r="T66" s="520"/>
      <c r="U66" s="520"/>
      <c r="V66" s="520"/>
      <c r="W66" s="520"/>
      <c r="X66" s="520"/>
      <c r="Y66" s="520"/>
      <c r="Z66" s="520"/>
      <c r="AA66" s="520"/>
      <c r="AB66" s="520"/>
      <c r="AC66" s="520"/>
      <c r="AD66" s="520"/>
      <c r="AE66" s="520"/>
      <c r="AF66" s="520"/>
      <c r="AG66" s="520"/>
      <c r="AH66" s="520"/>
      <c r="AI66" s="520"/>
      <c r="AJ66" s="520"/>
      <c r="AK66" s="520"/>
      <c r="AL66" s="520"/>
      <c r="AM66" s="520"/>
      <c r="AN66" s="520"/>
      <c r="AO66" s="520"/>
      <c r="AP66" s="520"/>
      <c r="AQ66" s="520"/>
      <c r="AR66" s="520"/>
      <c r="AS66" s="520"/>
      <c r="AT66" s="520"/>
      <c r="AU66" s="512">
        <v>2410</v>
      </c>
      <c r="AV66" s="512"/>
      <c r="AW66" s="512"/>
      <c r="AX66" s="512"/>
      <c r="AY66" s="146"/>
      <c r="AZ66" s="538"/>
      <c r="BA66" s="538"/>
      <c r="BB66" s="538"/>
      <c r="BC66" s="538"/>
      <c r="BD66" s="538"/>
      <c r="BE66" s="538"/>
      <c r="BF66" s="538"/>
      <c r="BG66" s="123"/>
      <c r="BH66" s="122"/>
      <c r="BI66" s="538"/>
      <c r="BJ66" s="538"/>
      <c r="BK66" s="538"/>
      <c r="BL66" s="538"/>
      <c r="BM66" s="538"/>
      <c r="BN66" s="538"/>
      <c r="BO66" s="538"/>
      <c r="BP66" s="538"/>
      <c r="BQ66" s="538"/>
      <c r="BR66" s="147"/>
    </row>
    <row r="67" spans="3:70" ht="13.5" customHeight="1">
      <c r="C67" s="520" t="s">
        <v>106</v>
      </c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20"/>
      <c r="AD67" s="520"/>
      <c r="AE67" s="520"/>
      <c r="AF67" s="520"/>
      <c r="AG67" s="520"/>
      <c r="AH67" s="520"/>
      <c r="AI67" s="520"/>
      <c r="AJ67" s="520"/>
      <c r="AK67" s="520"/>
      <c r="AL67" s="520"/>
      <c r="AM67" s="520"/>
      <c r="AN67" s="520"/>
      <c r="AO67" s="520"/>
      <c r="AP67" s="520"/>
      <c r="AQ67" s="520"/>
      <c r="AR67" s="520"/>
      <c r="AS67" s="520"/>
      <c r="AT67" s="520"/>
      <c r="AU67" s="512">
        <v>2415</v>
      </c>
      <c r="AV67" s="512"/>
      <c r="AW67" s="512"/>
      <c r="AX67" s="512"/>
      <c r="AY67" s="146"/>
      <c r="AZ67" s="538"/>
      <c r="BA67" s="538"/>
      <c r="BB67" s="538"/>
      <c r="BC67" s="538"/>
      <c r="BD67" s="538"/>
      <c r="BE67" s="538"/>
      <c r="BF67" s="538"/>
      <c r="BG67" s="123"/>
      <c r="BH67" s="122"/>
      <c r="BI67" s="538"/>
      <c r="BJ67" s="538"/>
      <c r="BK67" s="538"/>
      <c r="BL67" s="538"/>
      <c r="BM67" s="538"/>
      <c r="BN67" s="538"/>
      <c r="BO67" s="538"/>
      <c r="BP67" s="538"/>
      <c r="BQ67" s="538"/>
      <c r="BR67" s="147"/>
    </row>
    <row r="68" spans="3:70" ht="13.5" customHeight="1">
      <c r="C68" s="520" t="s">
        <v>107</v>
      </c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0"/>
      <c r="Y68" s="520"/>
      <c r="Z68" s="520"/>
      <c r="AA68" s="520"/>
      <c r="AB68" s="520"/>
      <c r="AC68" s="520"/>
      <c r="AD68" s="520"/>
      <c r="AE68" s="520"/>
      <c r="AF68" s="520"/>
      <c r="AG68" s="520"/>
      <c r="AH68" s="520"/>
      <c r="AI68" s="520"/>
      <c r="AJ68" s="520"/>
      <c r="AK68" s="520"/>
      <c r="AL68" s="520"/>
      <c r="AM68" s="520"/>
      <c r="AN68" s="520"/>
      <c r="AO68" s="520"/>
      <c r="AP68" s="520"/>
      <c r="AQ68" s="520"/>
      <c r="AR68" s="520"/>
      <c r="AS68" s="520"/>
      <c r="AT68" s="520"/>
      <c r="AU68" s="512">
        <v>2445</v>
      </c>
      <c r="AV68" s="512"/>
      <c r="AW68" s="512"/>
      <c r="AX68" s="512"/>
      <c r="AY68" s="146"/>
      <c r="AZ68" s="538"/>
      <c r="BA68" s="538"/>
      <c r="BB68" s="538"/>
      <c r="BC68" s="538"/>
      <c r="BD68" s="538"/>
      <c r="BE68" s="538"/>
      <c r="BF68" s="538"/>
      <c r="BG68" s="123"/>
      <c r="BH68" s="122"/>
      <c r="BI68" s="538"/>
      <c r="BJ68" s="538"/>
      <c r="BK68" s="538"/>
      <c r="BL68" s="538"/>
      <c r="BM68" s="538"/>
      <c r="BN68" s="538"/>
      <c r="BO68" s="538"/>
      <c r="BP68" s="538"/>
      <c r="BQ68" s="538"/>
      <c r="BR68" s="147"/>
    </row>
    <row r="69" spans="3:70" ht="13.5" customHeight="1">
      <c r="C69" s="580" t="s">
        <v>108</v>
      </c>
      <c r="D69" s="580"/>
      <c r="E69" s="580"/>
      <c r="F69" s="580"/>
      <c r="G69" s="580"/>
      <c r="H69" s="580"/>
      <c r="I69" s="580"/>
      <c r="J69" s="580"/>
      <c r="K69" s="580"/>
      <c r="L69" s="580"/>
      <c r="M69" s="580"/>
      <c r="N69" s="580"/>
      <c r="O69" s="580"/>
      <c r="P69" s="580"/>
      <c r="Q69" s="580"/>
      <c r="R69" s="580"/>
      <c r="S69" s="580"/>
      <c r="T69" s="580"/>
      <c r="U69" s="580"/>
      <c r="V69" s="580"/>
      <c r="W69" s="580"/>
      <c r="X69" s="580"/>
      <c r="Y69" s="580"/>
      <c r="Z69" s="580"/>
      <c r="AA69" s="580"/>
      <c r="AB69" s="580"/>
      <c r="AC69" s="580"/>
      <c r="AD69" s="580"/>
      <c r="AE69" s="580"/>
      <c r="AF69" s="580"/>
      <c r="AG69" s="580"/>
      <c r="AH69" s="580"/>
      <c r="AI69" s="580"/>
      <c r="AJ69" s="580"/>
      <c r="AK69" s="580"/>
      <c r="AL69" s="580"/>
      <c r="AM69" s="580"/>
      <c r="AN69" s="580"/>
      <c r="AO69" s="580"/>
      <c r="AP69" s="580"/>
      <c r="AQ69" s="580"/>
      <c r="AR69" s="580"/>
      <c r="AS69" s="580"/>
      <c r="AT69" s="580"/>
      <c r="AU69" s="581">
        <v>2450</v>
      </c>
      <c r="AV69" s="581"/>
      <c r="AW69" s="581"/>
      <c r="AX69" s="581"/>
      <c r="AY69" s="148"/>
      <c r="AZ69" s="547">
        <f>SUM(AZ64:BF68)</f>
        <v>0</v>
      </c>
      <c r="BA69" s="547"/>
      <c r="BB69" s="547"/>
      <c r="BC69" s="547"/>
      <c r="BD69" s="547"/>
      <c r="BE69" s="547"/>
      <c r="BF69" s="547"/>
      <c r="BG69" s="140"/>
      <c r="BH69" s="139"/>
      <c r="BI69" s="547">
        <f>SUM(BH64:BR68)</f>
        <v>0</v>
      </c>
      <c r="BJ69" s="547"/>
      <c r="BK69" s="547"/>
      <c r="BL69" s="547"/>
      <c r="BM69" s="547"/>
      <c r="BN69" s="547"/>
      <c r="BO69" s="547"/>
      <c r="BP69" s="547"/>
      <c r="BQ69" s="547"/>
      <c r="BR69" s="149"/>
    </row>
    <row r="70" spans="3:70" ht="13.5" customHeight="1">
      <c r="C70" s="520" t="s">
        <v>170</v>
      </c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12">
        <v>2455</v>
      </c>
      <c r="AV70" s="512"/>
      <c r="AW70" s="512"/>
      <c r="AX70" s="512"/>
      <c r="AY70" s="146"/>
      <c r="AZ70" s="538"/>
      <c r="BA70" s="538"/>
      <c r="BB70" s="538"/>
      <c r="BC70" s="538"/>
      <c r="BD70" s="538"/>
      <c r="BE70" s="538"/>
      <c r="BF70" s="538"/>
      <c r="BG70" s="123"/>
      <c r="BH70" s="122"/>
      <c r="BI70" s="538"/>
      <c r="BJ70" s="538"/>
      <c r="BK70" s="538"/>
      <c r="BL70" s="538"/>
      <c r="BM70" s="538"/>
      <c r="BN70" s="538"/>
      <c r="BO70" s="538"/>
      <c r="BP70" s="538"/>
      <c r="BQ70" s="538"/>
      <c r="BR70" s="147"/>
    </row>
    <row r="71" spans="3:70" ht="13.5" customHeight="1">
      <c r="C71" s="580" t="s">
        <v>109</v>
      </c>
      <c r="D71" s="580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  <c r="U71" s="580"/>
      <c r="V71" s="580"/>
      <c r="W71" s="580"/>
      <c r="X71" s="580"/>
      <c r="Y71" s="580"/>
      <c r="Z71" s="580"/>
      <c r="AA71" s="580"/>
      <c r="AB71" s="580"/>
      <c r="AC71" s="580"/>
      <c r="AD71" s="580"/>
      <c r="AE71" s="580"/>
      <c r="AF71" s="580"/>
      <c r="AG71" s="580"/>
      <c r="AH71" s="580"/>
      <c r="AI71" s="580"/>
      <c r="AJ71" s="580"/>
      <c r="AK71" s="580"/>
      <c r="AL71" s="580"/>
      <c r="AM71" s="580"/>
      <c r="AN71" s="580"/>
      <c r="AO71" s="580"/>
      <c r="AP71" s="580"/>
      <c r="AQ71" s="580"/>
      <c r="AR71" s="580"/>
      <c r="AS71" s="580"/>
      <c r="AT71" s="580"/>
      <c r="AU71" s="581">
        <v>2460</v>
      </c>
      <c r="AV71" s="581"/>
      <c r="AW71" s="581"/>
      <c r="AX71" s="581"/>
      <c r="AY71" s="148"/>
      <c r="AZ71" s="547">
        <f>AZ69+AZ70</f>
        <v>0</v>
      </c>
      <c r="BA71" s="547"/>
      <c r="BB71" s="547"/>
      <c r="BC71" s="547"/>
      <c r="BD71" s="547"/>
      <c r="BE71" s="547"/>
      <c r="BF71" s="547"/>
      <c r="BG71" s="140"/>
      <c r="BH71" s="139"/>
      <c r="BI71" s="547">
        <f>BI69+BI70</f>
        <v>0</v>
      </c>
      <c r="BJ71" s="547"/>
      <c r="BK71" s="547"/>
      <c r="BL71" s="547"/>
      <c r="BM71" s="547"/>
      <c r="BN71" s="547"/>
      <c r="BO71" s="547"/>
      <c r="BP71" s="547"/>
      <c r="BQ71" s="547"/>
      <c r="BR71" s="149"/>
    </row>
    <row r="72" spans="3:70" ht="13.5" customHeight="1">
      <c r="C72" s="580" t="s">
        <v>110</v>
      </c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0"/>
      <c r="AL72" s="580"/>
      <c r="AM72" s="580"/>
      <c r="AN72" s="580"/>
      <c r="AO72" s="580"/>
      <c r="AP72" s="580"/>
      <c r="AQ72" s="580"/>
      <c r="AR72" s="580"/>
      <c r="AS72" s="580"/>
      <c r="AT72" s="580"/>
      <c r="AU72" s="581">
        <v>2465</v>
      </c>
      <c r="AV72" s="581"/>
      <c r="AW72" s="581"/>
      <c r="AX72" s="581"/>
      <c r="AY72" s="148"/>
      <c r="AZ72" s="547">
        <f>AZ71+AY56-AZ58</f>
        <v>0</v>
      </c>
      <c r="BA72" s="547"/>
      <c r="BB72" s="547"/>
      <c r="BC72" s="547"/>
      <c r="BD72" s="547"/>
      <c r="BE72" s="547"/>
      <c r="BF72" s="547"/>
      <c r="BG72" s="140"/>
      <c r="BH72" s="139">
        <f>BH71+BH56-BI58</f>
        <v>0</v>
      </c>
      <c r="BI72" s="547">
        <f>BI71+BH56-BI58</f>
        <v>0</v>
      </c>
      <c r="BJ72" s="547"/>
      <c r="BK72" s="547"/>
      <c r="BL72" s="547"/>
      <c r="BM72" s="547"/>
      <c r="BN72" s="547"/>
      <c r="BO72" s="547"/>
      <c r="BP72" s="547"/>
      <c r="BQ72" s="547"/>
      <c r="BR72" s="149"/>
    </row>
    <row r="74" spans="3:70" ht="12.75">
      <c r="C74" s="503" t="s">
        <v>111</v>
      </c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  <c r="Q74" s="503"/>
      <c r="R74" s="503"/>
      <c r="S74" s="503"/>
      <c r="T74" s="503"/>
      <c r="U74" s="503"/>
      <c r="V74" s="503"/>
      <c r="W74" s="503"/>
      <c r="X74" s="503"/>
      <c r="Y74" s="503"/>
      <c r="Z74" s="503"/>
      <c r="AA74" s="503"/>
      <c r="AB74" s="503"/>
      <c r="AC74" s="503"/>
      <c r="AD74" s="503"/>
      <c r="AE74" s="503"/>
      <c r="AF74" s="503"/>
      <c r="AG74" s="503"/>
      <c r="AH74" s="503"/>
      <c r="AI74" s="503"/>
      <c r="AJ74" s="503"/>
      <c r="AK74" s="503"/>
      <c r="AL74" s="503"/>
      <c r="AM74" s="503"/>
      <c r="AN74" s="503"/>
      <c r="AO74" s="503"/>
      <c r="AP74" s="503"/>
      <c r="AQ74" s="503"/>
      <c r="AR74" s="503"/>
      <c r="AS74" s="503"/>
      <c r="AT74" s="503"/>
      <c r="AU74" s="503"/>
      <c r="AV74" s="503"/>
      <c r="AW74" s="503"/>
      <c r="AX74" s="503"/>
      <c r="AY74" s="503"/>
      <c r="AZ74" s="503"/>
      <c r="BA74" s="503"/>
      <c r="BB74" s="503"/>
      <c r="BC74" s="503"/>
      <c r="BD74" s="503"/>
      <c r="BE74" s="503"/>
      <c r="BF74" s="503"/>
      <c r="BG74" s="503"/>
      <c r="BH74" s="503"/>
      <c r="BI74" s="503"/>
      <c r="BJ74" s="503"/>
      <c r="BK74" s="503"/>
      <c r="BL74" s="503"/>
      <c r="BM74" s="503"/>
      <c r="BN74" s="503"/>
      <c r="BO74" s="503"/>
      <c r="BP74" s="503"/>
      <c r="BQ74" s="503"/>
      <c r="BR74" s="503"/>
    </row>
    <row r="76" spans="3:70" ht="51.75" customHeight="1">
      <c r="C76" s="516" t="s">
        <v>171</v>
      </c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  <c r="U76" s="516"/>
      <c r="V76" s="516"/>
      <c r="W76" s="516"/>
      <c r="X76" s="516"/>
      <c r="Y76" s="516"/>
      <c r="Z76" s="516"/>
      <c r="AA76" s="516"/>
      <c r="AB76" s="516"/>
      <c r="AC76" s="516"/>
      <c r="AD76" s="516"/>
      <c r="AE76" s="516"/>
      <c r="AF76" s="516"/>
      <c r="AG76" s="516"/>
      <c r="AH76" s="516"/>
      <c r="AI76" s="516"/>
      <c r="AJ76" s="516"/>
      <c r="AK76" s="516"/>
      <c r="AL76" s="516"/>
      <c r="AM76" s="516"/>
      <c r="AN76" s="516"/>
      <c r="AO76" s="516"/>
      <c r="AP76" s="516"/>
      <c r="AQ76" s="516"/>
      <c r="AR76" s="516"/>
      <c r="AS76" s="516"/>
      <c r="AT76" s="516"/>
      <c r="AU76" s="516" t="s">
        <v>2</v>
      </c>
      <c r="AV76" s="516"/>
      <c r="AW76" s="516"/>
      <c r="AX76" s="516"/>
      <c r="AY76" s="512" t="s">
        <v>133</v>
      </c>
      <c r="AZ76" s="512"/>
      <c r="BA76" s="512"/>
      <c r="BB76" s="512"/>
      <c r="BC76" s="512"/>
      <c r="BD76" s="512"/>
      <c r="BE76" s="512"/>
      <c r="BF76" s="512"/>
      <c r="BG76" s="512"/>
      <c r="BH76" s="512" t="s">
        <v>134</v>
      </c>
      <c r="BI76" s="512"/>
      <c r="BJ76" s="512"/>
      <c r="BK76" s="512"/>
      <c r="BL76" s="512"/>
      <c r="BM76" s="512"/>
      <c r="BN76" s="512"/>
      <c r="BO76" s="512"/>
      <c r="BP76" s="512"/>
      <c r="BQ76" s="512"/>
      <c r="BR76" s="512"/>
    </row>
    <row r="77" spans="3:70" ht="13.5" customHeight="1">
      <c r="C77" s="516">
        <v>1</v>
      </c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516"/>
      <c r="AA77" s="516"/>
      <c r="AB77" s="516"/>
      <c r="AC77" s="516"/>
      <c r="AD77" s="516"/>
      <c r="AE77" s="516"/>
      <c r="AF77" s="516"/>
      <c r="AG77" s="516"/>
      <c r="AH77" s="516"/>
      <c r="AI77" s="516"/>
      <c r="AJ77" s="516"/>
      <c r="AK77" s="516"/>
      <c r="AL77" s="516"/>
      <c r="AM77" s="516"/>
      <c r="AN77" s="516"/>
      <c r="AO77" s="516"/>
      <c r="AP77" s="516"/>
      <c r="AQ77" s="516"/>
      <c r="AR77" s="516"/>
      <c r="AS77" s="516"/>
      <c r="AT77" s="516"/>
      <c r="AU77" s="516">
        <v>2</v>
      </c>
      <c r="AV77" s="516"/>
      <c r="AW77" s="516"/>
      <c r="AX77" s="516"/>
      <c r="AY77" s="512">
        <v>3</v>
      </c>
      <c r="AZ77" s="512"/>
      <c r="BA77" s="512"/>
      <c r="BB77" s="512"/>
      <c r="BC77" s="512"/>
      <c r="BD77" s="512"/>
      <c r="BE77" s="512"/>
      <c r="BF77" s="512"/>
      <c r="BG77" s="512"/>
      <c r="BH77" s="512">
        <v>4</v>
      </c>
      <c r="BI77" s="512"/>
      <c r="BJ77" s="512"/>
      <c r="BK77" s="512"/>
      <c r="BL77" s="512"/>
      <c r="BM77" s="512"/>
      <c r="BN77" s="512"/>
      <c r="BO77" s="512"/>
      <c r="BP77" s="512"/>
      <c r="BQ77" s="512"/>
      <c r="BR77" s="512"/>
    </row>
    <row r="78" spans="3:70" ht="13.5" customHeight="1">
      <c r="C78" s="520" t="s">
        <v>9</v>
      </c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/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520"/>
      <c r="AD78" s="520"/>
      <c r="AE78" s="520"/>
      <c r="AF78" s="520"/>
      <c r="AG78" s="520"/>
      <c r="AH78" s="520"/>
      <c r="AI78" s="520"/>
      <c r="AJ78" s="520"/>
      <c r="AK78" s="520"/>
      <c r="AL78" s="520"/>
      <c r="AM78" s="520"/>
      <c r="AN78" s="520"/>
      <c r="AO78" s="520"/>
      <c r="AP78" s="520"/>
      <c r="AQ78" s="520"/>
      <c r="AR78" s="520"/>
      <c r="AS78" s="520"/>
      <c r="AT78" s="520"/>
      <c r="AU78" s="516">
        <v>2500</v>
      </c>
      <c r="AV78" s="516"/>
      <c r="AW78" s="516"/>
      <c r="AX78" s="516"/>
      <c r="AY78" s="540">
        <v>18</v>
      </c>
      <c r="AZ78" s="540"/>
      <c r="BA78" s="540"/>
      <c r="BB78" s="540"/>
      <c r="BC78" s="540"/>
      <c r="BD78" s="540"/>
      <c r="BE78" s="540"/>
      <c r="BF78" s="540"/>
      <c r="BG78" s="540"/>
      <c r="BH78" s="563">
        <v>46</v>
      </c>
      <c r="BI78" s="563"/>
      <c r="BJ78" s="563"/>
      <c r="BK78" s="563"/>
      <c r="BL78" s="563"/>
      <c r="BM78" s="563"/>
      <c r="BN78" s="563"/>
      <c r="BO78" s="563"/>
      <c r="BP78" s="563"/>
      <c r="BQ78" s="563"/>
      <c r="BR78" s="563"/>
    </row>
    <row r="79" spans="3:70" ht="13.5" customHeight="1">
      <c r="C79" s="520" t="s">
        <v>10</v>
      </c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  <c r="P79" s="520"/>
      <c r="Q79" s="520"/>
      <c r="R79" s="520"/>
      <c r="S79" s="520"/>
      <c r="T79" s="520"/>
      <c r="U79" s="520"/>
      <c r="V79" s="520"/>
      <c r="W79" s="520"/>
      <c r="X79" s="520"/>
      <c r="Y79" s="520"/>
      <c r="Z79" s="520"/>
      <c r="AA79" s="520"/>
      <c r="AB79" s="520"/>
      <c r="AC79" s="520"/>
      <c r="AD79" s="520"/>
      <c r="AE79" s="520"/>
      <c r="AF79" s="520"/>
      <c r="AG79" s="520"/>
      <c r="AH79" s="520"/>
      <c r="AI79" s="520"/>
      <c r="AJ79" s="520"/>
      <c r="AK79" s="520"/>
      <c r="AL79" s="520"/>
      <c r="AM79" s="520"/>
      <c r="AN79" s="520"/>
      <c r="AO79" s="520"/>
      <c r="AP79" s="520"/>
      <c r="AQ79" s="520"/>
      <c r="AR79" s="520"/>
      <c r="AS79" s="520"/>
      <c r="AT79" s="520"/>
      <c r="AU79" s="516">
        <v>2505</v>
      </c>
      <c r="AV79" s="516"/>
      <c r="AW79" s="516"/>
      <c r="AX79" s="516"/>
      <c r="AY79" s="540">
        <v>1086</v>
      </c>
      <c r="AZ79" s="540"/>
      <c r="BA79" s="540"/>
      <c r="BB79" s="540"/>
      <c r="BC79" s="540"/>
      <c r="BD79" s="540"/>
      <c r="BE79" s="540"/>
      <c r="BF79" s="540"/>
      <c r="BG79" s="540"/>
      <c r="BH79" s="563">
        <v>680</v>
      </c>
      <c r="BI79" s="563"/>
      <c r="BJ79" s="563"/>
      <c r="BK79" s="563"/>
      <c r="BL79" s="563"/>
      <c r="BM79" s="563"/>
      <c r="BN79" s="563"/>
      <c r="BO79" s="563"/>
      <c r="BP79" s="563"/>
      <c r="BQ79" s="563"/>
      <c r="BR79" s="563"/>
    </row>
    <row r="80" spans="3:70" ht="13.5" customHeight="1">
      <c r="C80" s="520" t="s">
        <v>11</v>
      </c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0"/>
      <c r="R80" s="520"/>
      <c r="S80" s="520"/>
      <c r="T80" s="520"/>
      <c r="U80" s="520"/>
      <c r="V80" s="520"/>
      <c r="W80" s="520"/>
      <c r="X80" s="520"/>
      <c r="Y80" s="520"/>
      <c r="Z80" s="520"/>
      <c r="AA80" s="520"/>
      <c r="AB80" s="520"/>
      <c r="AC80" s="520"/>
      <c r="AD80" s="520"/>
      <c r="AE80" s="520"/>
      <c r="AF80" s="520"/>
      <c r="AG80" s="520"/>
      <c r="AH80" s="520"/>
      <c r="AI80" s="520"/>
      <c r="AJ80" s="520"/>
      <c r="AK80" s="520"/>
      <c r="AL80" s="520"/>
      <c r="AM80" s="520"/>
      <c r="AN80" s="520"/>
      <c r="AO80" s="520"/>
      <c r="AP80" s="520"/>
      <c r="AQ80" s="520"/>
      <c r="AR80" s="520"/>
      <c r="AS80" s="520"/>
      <c r="AT80" s="520"/>
      <c r="AU80" s="516">
        <v>2510</v>
      </c>
      <c r="AV80" s="516"/>
      <c r="AW80" s="516"/>
      <c r="AX80" s="516"/>
      <c r="AY80" s="540">
        <v>250</v>
      </c>
      <c r="AZ80" s="540"/>
      <c r="BA80" s="540"/>
      <c r="BB80" s="540"/>
      <c r="BC80" s="540"/>
      <c r="BD80" s="540"/>
      <c r="BE80" s="540"/>
      <c r="BF80" s="540"/>
      <c r="BG80" s="540"/>
      <c r="BH80" s="563">
        <v>158</v>
      </c>
      <c r="BI80" s="563"/>
      <c r="BJ80" s="563"/>
      <c r="BK80" s="563"/>
      <c r="BL80" s="563"/>
      <c r="BM80" s="563"/>
      <c r="BN80" s="563"/>
      <c r="BO80" s="563"/>
      <c r="BP80" s="563"/>
      <c r="BQ80" s="563"/>
      <c r="BR80" s="563"/>
    </row>
    <row r="81" spans="3:70" ht="13.5" customHeight="1">
      <c r="C81" s="520" t="s">
        <v>12</v>
      </c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20"/>
      <c r="AS81" s="520"/>
      <c r="AT81" s="520"/>
      <c r="AU81" s="516">
        <v>2515</v>
      </c>
      <c r="AV81" s="516"/>
      <c r="AW81" s="516"/>
      <c r="AX81" s="516"/>
      <c r="AY81" s="540">
        <v>1</v>
      </c>
      <c r="AZ81" s="540"/>
      <c r="BA81" s="540"/>
      <c r="BB81" s="540"/>
      <c r="BC81" s="540"/>
      <c r="BD81" s="540"/>
      <c r="BE81" s="540"/>
      <c r="BF81" s="540"/>
      <c r="BG81" s="540"/>
      <c r="BH81" s="563">
        <v>1</v>
      </c>
      <c r="BI81" s="563"/>
      <c r="BJ81" s="563"/>
      <c r="BK81" s="563"/>
      <c r="BL81" s="563"/>
      <c r="BM81" s="563"/>
      <c r="BN81" s="563"/>
      <c r="BO81" s="563"/>
      <c r="BP81" s="563"/>
      <c r="BQ81" s="563"/>
      <c r="BR81" s="563"/>
    </row>
    <row r="82" spans="3:70" ht="13.5" customHeight="1">
      <c r="C82" s="520" t="s">
        <v>7</v>
      </c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20"/>
      <c r="AD82" s="520"/>
      <c r="AE82" s="520"/>
      <c r="AF82" s="520"/>
      <c r="AG82" s="520"/>
      <c r="AH82" s="520"/>
      <c r="AI82" s="520"/>
      <c r="AJ82" s="520"/>
      <c r="AK82" s="520"/>
      <c r="AL82" s="520"/>
      <c r="AM82" s="520"/>
      <c r="AN82" s="520"/>
      <c r="AO82" s="520"/>
      <c r="AP82" s="520"/>
      <c r="AQ82" s="520"/>
      <c r="AR82" s="520"/>
      <c r="AS82" s="520"/>
      <c r="AT82" s="520"/>
      <c r="AU82" s="516">
        <v>2520</v>
      </c>
      <c r="AV82" s="516"/>
      <c r="AW82" s="516"/>
      <c r="AX82" s="516"/>
      <c r="AY82" s="540">
        <v>145</v>
      </c>
      <c r="AZ82" s="540"/>
      <c r="BA82" s="540"/>
      <c r="BB82" s="540"/>
      <c r="BC82" s="540"/>
      <c r="BD82" s="540"/>
      <c r="BE82" s="540"/>
      <c r="BF82" s="540"/>
      <c r="BG82" s="540"/>
      <c r="BH82" s="563">
        <v>115</v>
      </c>
      <c r="BI82" s="563"/>
      <c r="BJ82" s="563"/>
      <c r="BK82" s="563"/>
      <c r="BL82" s="563"/>
      <c r="BM82" s="563"/>
      <c r="BN82" s="563"/>
      <c r="BO82" s="563"/>
      <c r="BP82" s="563"/>
      <c r="BQ82" s="563"/>
      <c r="BR82" s="563"/>
    </row>
    <row r="83" spans="3:70" ht="13.5" customHeight="1">
      <c r="C83" s="580" t="s">
        <v>13</v>
      </c>
      <c r="D83" s="580"/>
      <c r="E83" s="580"/>
      <c r="F83" s="580"/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0"/>
      <c r="AI83" s="580"/>
      <c r="AJ83" s="580"/>
      <c r="AK83" s="580"/>
      <c r="AL83" s="580"/>
      <c r="AM83" s="580"/>
      <c r="AN83" s="580"/>
      <c r="AO83" s="580"/>
      <c r="AP83" s="580"/>
      <c r="AQ83" s="580"/>
      <c r="AR83" s="580"/>
      <c r="AS83" s="580"/>
      <c r="AT83" s="580"/>
      <c r="AU83" s="582">
        <v>2550</v>
      </c>
      <c r="AV83" s="582"/>
      <c r="AW83" s="582"/>
      <c r="AX83" s="582"/>
      <c r="AY83" s="560">
        <f>SUM(AY78:BG82)</f>
        <v>1500</v>
      </c>
      <c r="AZ83" s="561"/>
      <c r="BA83" s="561"/>
      <c r="BB83" s="561"/>
      <c r="BC83" s="561"/>
      <c r="BD83" s="561"/>
      <c r="BE83" s="561"/>
      <c r="BF83" s="561"/>
      <c r="BG83" s="562"/>
      <c r="BH83" s="583">
        <f>SUM(BH78:BR82)</f>
        <v>1000</v>
      </c>
      <c r="BI83" s="583"/>
      <c r="BJ83" s="583"/>
      <c r="BK83" s="583"/>
      <c r="BL83" s="583"/>
      <c r="BM83" s="583"/>
      <c r="BN83" s="583"/>
      <c r="BO83" s="583"/>
      <c r="BP83" s="583"/>
      <c r="BQ83" s="583"/>
      <c r="BR83" s="583"/>
    </row>
    <row r="85" spans="3:70" ht="12.75">
      <c r="C85" s="503" t="s">
        <v>172</v>
      </c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  <c r="P85" s="503"/>
      <c r="Q85" s="503"/>
      <c r="R85" s="503"/>
      <c r="S85" s="503"/>
      <c r="T85" s="503"/>
      <c r="U85" s="503"/>
      <c r="V85" s="503"/>
      <c r="W85" s="503"/>
      <c r="X85" s="503"/>
      <c r="Y85" s="503"/>
      <c r="Z85" s="503"/>
      <c r="AA85" s="503"/>
      <c r="AB85" s="503"/>
      <c r="AC85" s="503"/>
      <c r="AD85" s="503"/>
      <c r="AE85" s="503"/>
      <c r="AF85" s="503"/>
      <c r="AG85" s="503"/>
      <c r="AH85" s="503"/>
      <c r="AI85" s="503"/>
      <c r="AJ85" s="503"/>
      <c r="AK85" s="503"/>
      <c r="AL85" s="503"/>
      <c r="AM85" s="503"/>
      <c r="AN85" s="503"/>
      <c r="AO85" s="503"/>
      <c r="AP85" s="503"/>
      <c r="AQ85" s="503"/>
      <c r="AR85" s="503"/>
      <c r="AS85" s="503"/>
      <c r="AT85" s="503"/>
      <c r="AU85" s="503"/>
      <c r="AV85" s="503"/>
      <c r="AW85" s="503"/>
      <c r="AX85" s="503"/>
      <c r="AY85" s="503"/>
      <c r="AZ85" s="503"/>
      <c r="BA85" s="503"/>
      <c r="BB85" s="503"/>
      <c r="BC85" s="503"/>
      <c r="BD85" s="503"/>
      <c r="BE85" s="503"/>
      <c r="BF85" s="503"/>
      <c r="BG85" s="503"/>
      <c r="BH85" s="503"/>
      <c r="BI85" s="503"/>
      <c r="BJ85" s="503"/>
      <c r="BK85" s="503"/>
      <c r="BL85" s="503"/>
      <c r="BM85" s="503"/>
      <c r="BN85" s="503"/>
      <c r="BO85" s="503"/>
      <c r="BP85" s="503"/>
      <c r="BQ85" s="503"/>
      <c r="BR85" s="503"/>
    </row>
    <row r="87" spans="3:70" ht="53.25" customHeight="1">
      <c r="C87" s="512" t="s">
        <v>171</v>
      </c>
      <c r="D87" s="512"/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512"/>
      <c r="AD87" s="512"/>
      <c r="AE87" s="512"/>
      <c r="AF87" s="512"/>
      <c r="AG87" s="512"/>
      <c r="AH87" s="512"/>
      <c r="AI87" s="512"/>
      <c r="AJ87" s="512"/>
      <c r="AK87" s="512"/>
      <c r="AL87" s="512"/>
      <c r="AM87" s="512"/>
      <c r="AN87" s="512"/>
      <c r="AO87" s="512"/>
      <c r="AP87" s="512"/>
      <c r="AQ87" s="512"/>
      <c r="AR87" s="512"/>
      <c r="AS87" s="512"/>
      <c r="AT87" s="512"/>
      <c r="AU87" s="512" t="s">
        <v>2</v>
      </c>
      <c r="AV87" s="512"/>
      <c r="AW87" s="512"/>
      <c r="AX87" s="512"/>
      <c r="AY87" s="512" t="s">
        <v>133</v>
      </c>
      <c r="AZ87" s="512"/>
      <c r="BA87" s="512"/>
      <c r="BB87" s="512"/>
      <c r="BC87" s="512"/>
      <c r="BD87" s="512"/>
      <c r="BE87" s="512"/>
      <c r="BF87" s="512"/>
      <c r="BG87" s="512"/>
      <c r="BH87" s="512" t="s">
        <v>134</v>
      </c>
      <c r="BI87" s="512"/>
      <c r="BJ87" s="512"/>
      <c r="BK87" s="512"/>
      <c r="BL87" s="512"/>
      <c r="BM87" s="512"/>
      <c r="BN87" s="512"/>
      <c r="BO87" s="512"/>
      <c r="BP87" s="512"/>
      <c r="BQ87" s="512"/>
      <c r="BR87" s="512"/>
    </row>
    <row r="88" spans="3:70" ht="13.5" customHeight="1">
      <c r="C88" s="512">
        <v>1</v>
      </c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/>
      <c r="W88" s="512"/>
      <c r="X88" s="512"/>
      <c r="Y88" s="512"/>
      <c r="Z88" s="512"/>
      <c r="AA88" s="512"/>
      <c r="AB88" s="512"/>
      <c r="AC88" s="512"/>
      <c r="AD88" s="512"/>
      <c r="AE88" s="512"/>
      <c r="AF88" s="512"/>
      <c r="AG88" s="512"/>
      <c r="AH88" s="512"/>
      <c r="AI88" s="512"/>
      <c r="AJ88" s="512"/>
      <c r="AK88" s="512"/>
      <c r="AL88" s="512"/>
      <c r="AM88" s="512"/>
      <c r="AN88" s="512"/>
      <c r="AO88" s="512"/>
      <c r="AP88" s="512"/>
      <c r="AQ88" s="512"/>
      <c r="AR88" s="512"/>
      <c r="AS88" s="512"/>
      <c r="AT88" s="512"/>
      <c r="AU88" s="512">
        <v>2</v>
      </c>
      <c r="AV88" s="512"/>
      <c r="AW88" s="512"/>
      <c r="AX88" s="512"/>
      <c r="AY88" s="512">
        <v>3</v>
      </c>
      <c r="AZ88" s="512"/>
      <c r="BA88" s="512"/>
      <c r="BB88" s="512"/>
      <c r="BC88" s="512"/>
      <c r="BD88" s="512"/>
      <c r="BE88" s="512"/>
      <c r="BF88" s="512"/>
      <c r="BG88" s="512"/>
      <c r="BH88" s="512">
        <v>4</v>
      </c>
      <c r="BI88" s="512"/>
      <c r="BJ88" s="512"/>
      <c r="BK88" s="512"/>
      <c r="BL88" s="512"/>
      <c r="BM88" s="512"/>
      <c r="BN88" s="512"/>
      <c r="BO88" s="512"/>
      <c r="BP88" s="512"/>
      <c r="BQ88" s="512"/>
      <c r="BR88" s="512"/>
    </row>
    <row r="89" spans="3:70" ht="13.5" customHeight="1">
      <c r="C89" s="584" t="s">
        <v>173</v>
      </c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584"/>
      <c r="Q89" s="584"/>
      <c r="R89" s="584"/>
      <c r="S89" s="584"/>
      <c r="T89" s="584"/>
      <c r="U89" s="584"/>
      <c r="V89" s="584"/>
      <c r="W89" s="584"/>
      <c r="X89" s="584"/>
      <c r="Y89" s="584"/>
      <c r="Z89" s="584"/>
      <c r="AA89" s="584"/>
      <c r="AB89" s="584"/>
      <c r="AC89" s="584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12">
        <v>2600</v>
      </c>
      <c r="AV89" s="512"/>
      <c r="AW89" s="512"/>
      <c r="AX89" s="512"/>
      <c r="AY89" s="512"/>
      <c r="AZ89" s="512"/>
      <c r="BA89" s="512"/>
      <c r="BB89" s="512"/>
      <c r="BC89" s="512"/>
      <c r="BD89" s="512"/>
      <c r="BE89" s="512"/>
      <c r="BF89" s="512"/>
      <c r="BG89" s="512"/>
      <c r="BH89" s="512"/>
      <c r="BI89" s="512"/>
      <c r="BJ89" s="512"/>
      <c r="BK89" s="512"/>
      <c r="BL89" s="512"/>
      <c r="BM89" s="512"/>
      <c r="BN89" s="512"/>
      <c r="BO89" s="512"/>
      <c r="BP89" s="512"/>
      <c r="BQ89" s="512"/>
      <c r="BR89" s="512"/>
    </row>
    <row r="90" spans="3:70" ht="13.5" customHeight="1">
      <c r="C90" s="584" t="s">
        <v>174</v>
      </c>
      <c r="D90" s="584"/>
      <c r="E90" s="584"/>
      <c r="F90" s="584"/>
      <c r="G90" s="584"/>
      <c r="H90" s="584"/>
      <c r="I90" s="584"/>
      <c r="J90" s="584"/>
      <c r="K90" s="584"/>
      <c r="L90" s="584"/>
      <c r="M90" s="584"/>
      <c r="N90" s="584"/>
      <c r="O90" s="584"/>
      <c r="P90" s="584"/>
      <c r="Q90" s="584"/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584"/>
      <c r="AC90" s="584"/>
      <c r="AD90" s="584"/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12">
        <v>2605</v>
      </c>
      <c r="AV90" s="512"/>
      <c r="AW90" s="512"/>
      <c r="AX90" s="512"/>
      <c r="AY90" s="512"/>
      <c r="AZ90" s="512"/>
      <c r="BA90" s="512"/>
      <c r="BB90" s="512"/>
      <c r="BC90" s="512"/>
      <c r="BD90" s="512"/>
      <c r="BE90" s="512"/>
      <c r="BF90" s="512"/>
      <c r="BG90" s="512"/>
      <c r="BH90" s="512"/>
      <c r="BI90" s="512"/>
      <c r="BJ90" s="512"/>
      <c r="BK90" s="512"/>
      <c r="BL90" s="512"/>
      <c r="BM90" s="512"/>
      <c r="BN90" s="512"/>
      <c r="BO90" s="512"/>
      <c r="BP90" s="512"/>
      <c r="BQ90" s="512"/>
      <c r="BR90" s="512"/>
    </row>
    <row r="91" spans="3:70" ht="13.5" customHeight="1">
      <c r="C91" s="584" t="s">
        <v>175</v>
      </c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584"/>
      <c r="Q91" s="584"/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12">
        <v>2610</v>
      </c>
      <c r="AV91" s="512"/>
      <c r="AW91" s="512"/>
      <c r="AX91" s="512"/>
      <c r="AY91" s="122"/>
      <c r="AZ91" s="538"/>
      <c r="BA91" s="538"/>
      <c r="BB91" s="538"/>
      <c r="BC91" s="538"/>
      <c r="BD91" s="538"/>
      <c r="BE91" s="538"/>
      <c r="BF91" s="538"/>
      <c r="BG91" s="123"/>
      <c r="BH91" s="122"/>
      <c r="BI91" s="538"/>
      <c r="BJ91" s="538"/>
      <c r="BK91" s="538"/>
      <c r="BL91" s="538"/>
      <c r="BM91" s="538"/>
      <c r="BN91" s="538"/>
      <c r="BO91" s="538"/>
      <c r="BP91" s="538"/>
      <c r="BQ91" s="538"/>
      <c r="BR91" s="123"/>
    </row>
    <row r="92" spans="3:70" ht="13.5" customHeight="1">
      <c r="C92" s="584" t="s">
        <v>176</v>
      </c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4"/>
      <c r="AK92" s="584"/>
      <c r="AL92" s="584"/>
      <c r="AM92" s="584"/>
      <c r="AN92" s="584"/>
      <c r="AO92" s="584"/>
      <c r="AP92" s="584"/>
      <c r="AQ92" s="584"/>
      <c r="AR92" s="584"/>
      <c r="AS92" s="584"/>
      <c r="AT92" s="584"/>
      <c r="AU92" s="512">
        <v>2615</v>
      </c>
      <c r="AV92" s="512"/>
      <c r="AW92" s="512"/>
      <c r="AX92" s="512"/>
      <c r="AY92" s="122"/>
      <c r="AZ92" s="538"/>
      <c r="BA92" s="538"/>
      <c r="BB92" s="538"/>
      <c r="BC92" s="538"/>
      <c r="BD92" s="538"/>
      <c r="BE92" s="538"/>
      <c r="BF92" s="538"/>
      <c r="BG92" s="123"/>
      <c r="BH92" s="122"/>
      <c r="BI92" s="538"/>
      <c r="BJ92" s="538"/>
      <c r="BK92" s="538"/>
      <c r="BL92" s="538"/>
      <c r="BM92" s="538"/>
      <c r="BN92" s="538"/>
      <c r="BO92" s="538"/>
      <c r="BP92" s="538"/>
      <c r="BQ92" s="538"/>
      <c r="BR92" s="123"/>
    </row>
    <row r="93" spans="3:70" ht="13.5" customHeight="1">
      <c r="C93" s="584" t="s">
        <v>177</v>
      </c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584"/>
      <c r="Q93" s="584"/>
      <c r="R93" s="584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  <c r="AD93" s="584"/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12">
        <v>2650</v>
      </c>
      <c r="AV93" s="512"/>
      <c r="AW93" s="512"/>
      <c r="AX93" s="512"/>
      <c r="AY93" s="512"/>
      <c r="AZ93" s="512"/>
      <c r="BA93" s="512"/>
      <c r="BB93" s="512"/>
      <c r="BC93" s="512"/>
      <c r="BD93" s="512"/>
      <c r="BE93" s="512"/>
      <c r="BF93" s="512"/>
      <c r="BG93" s="512"/>
      <c r="BH93" s="512"/>
      <c r="BI93" s="512"/>
      <c r="BJ93" s="512"/>
      <c r="BK93" s="512"/>
      <c r="BL93" s="512"/>
      <c r="BM93" s="512"/>
      <c r="BN93" s="512"/>
      <c r="BO93" s="512"/>
      <c r="BP93" s="512"/>
      <c r="BQ93" s="512"/>
      <c r="BR93" s="512"/>
    </row>
    <row r="95" spans="3:40" ht="13.5" customHeight="1">
      <c r="C95" s="586" t="s">
        <v>178</v>
      </c>
      <c r="D95" s="586"/>
      <c r="E95" s="586"/>
      <c r="F95" s="586"/>
      <c r="G95" s="586"/>
      <c r="H95" s="586"/>
      <c r="I95" s="586"/>
      <c r="J95" s="586"/>
      <c r="K95" s="586"/>
      <c r="L95" s="586"/>
      <c r="M95" s="586"/>
      <c r="N95" s="586"/>
      <c r="O95" s="586"/>
      <c r="P95" s="586"/>
      <c r="Q95" s="586"/>
      <c r="R95" s="586"/>
      <c r="AM95" s="151" t="str">
        <f>'[1]форма 1'!D113</f>
        <v>Наконечна Світлана Вікторівна</v>
      </c>
      <c r="AN95" s="152"/>
    </row>
    <row r="96" ht="9.75" customHeight="1">
      <c r="C96" s="150"/>
    </row>
    <row r="97" spans="3:40" ht="13.5" customHeight="1">
      <c r="C97" s="587" t="s">
        <v>96</v>
      </c>
      <c r="D97" s="587"/>
      <c r="E97" s="587"/>
      <c r="F97" s="587"/>
      <c r="G97" s="587"/>
      <c r="H97" s="587"/>
      <c r="I97" s="587"/>
      <c r="J97" s="587"/>
      <c r="K97" s="587"/>
      <c r="L97" s="587"/>
      <c r="M97" s="587"/>
      <c r="N97" s="587"/>
      <c r="O97" s="587"/>
      <c r="P97" s="587"/>
      <c r="Q97" s="587"/>
      <c r="R97" s="587"/>
      <c r="AM97" s="151" t="str">
        <f>'[1]форма 1'!D115</f>
        <v>Кочан Любов Олексіївна</v>
      </c>
      <c r="AN97" s="152"/>
    </row>
  </sheetData>
  <sheetProtection/>
  <mergeCells count="298">
    <mergeCell ref="AU40:AX41"/>
    <mergeCell ref="AZ42:BF42"/>
    <mergeCell ref="AY45:BG45"/>
    <mergeCell ref="BH44:BR44"/>
    <mergeCell ref="AY40:BG41"/>
    <mergeCell ref="AU42:AX42"/>
    <mergeCell ref="BH43:BR43"/>
    <mergeCell ref="AY43:BG43"/>
    <mergeCell ref="BH45:BR45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AY29:BG29"/>
    <mergeCell ref="BH23:BR23"/>
    <mergeCell ref="C26:AT26"/>
    <mergeCell ref="AU23:AX23"/>
    <mergeCell ref="C23:AT23"/>
    <mergeCell ref="C24:AT24"/>
    <mergeCell ref="AU26:AX26"/>
    <mergeCell ref="AY24:BG25"/>
    <mergeCell ref="AY20:BG20"/>
    <mergeCell ref="AY19:BG19"/>
    <mergeCell ref="AU21:AX21"/>
    <mergeCell ref="AY18:BG18"/>
    <mergeCell ref="AY21:BG21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I71:BQ71"/>
    <mergeCell ref="C85:BR85"/>
    <mergeCell ref="BH76:BR76"/>
    <mergeCell ref="BI67:BQ67"/>
    <mergeCell ref="BI64:BQ64"/>
    <mergeCell ref="BH19:BR19"/>
    <mergeCell ref="BH31:BR31"/>
    <mergeCell ref="BI58:BQ58"/>
    <mergeCell ref="BH62:BR62"/>
    <mergeCell ref="BH20:BR20"/>
    <mergeCell ref="BI22:BQ22"/>
    <mergeCell ref="BI27:BQ27"/>
    <mergeCell ref="BJ2:BR2"/>
    <mergeCell ref="BJ4:BR4"/>
    <mergeCell ref="C3:BI3"/>
    <mergeCell ref="BA4:BI4"/>
    <mergeCell ref="BH18:BR18"/>
    <mergeCell ref="Y8:AA8"/>
    <mergeCell ref="AP8:AR8"/>
    <mergeCell ref="L5:AX5"/>
    <mergeCell ref="B8:X8"/>
    <mergeCell ref="AB8:AO8"/>
    <mergeCell ref="AS8:AU8"/>
    <mergeCell ref="AV8:AX8"/>
    <mergeCell ref="C95:R95"/>
    <mergeCell ref="C97:R97"/>
    <mergeCell ref="AU20:AX20"/>
    <mergeCell ref="AU19:AX19"/>
    <mergeCell ref="AU27:AX27"/>
    <mergeCell ref="C27:AT27"/>
    <mergeCell ref="C25:AT25"/>
    <mergeCell ref="AU24:AX25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9:AT89"/>
    <mergeCell ref="AU87:AX87"/>
    <mergeCell ref="AU88:AX88"/>
    <mergeCell ref="AU89:AX89"/>
    <mergeCell ref="BH82:BR82"/>
    <mergeCell ref="BH83:BR83"/>
    <mergeCell ref="C87:AT87"/>
    <mergeCell ref="C88:AT88"/>
    <mergeCell ref="C82:AT82"/>
    <mergeCell ref="C83:AT83"/>
    <mergeCell ref="AY83:BG83"/>
    <mergeCell ref="AU82:AX82"/>
    <mergeCell ref="AU83:AX83"/>
    <mergeCell ref="AY82:BG82"/>
    <mergeCell ref="C78:AT78"/>
    <mergeCell ref="C79:AT79"/>
    <mergeCell ref="C80:AT80"/>
    <mergeCell ref="C81:AT81"/>
    <mergeCell ref="AZ72:BF72"/>
    <mergeCell ref="AZ69:BF69"/>
    <mergeCell ref="AZ70:BF70"/>
    <mergeCell ref="AZ71:BF71"/>
    <mergeCell ref="AU81:AX81"/>
    <mergeCell ref="AY79:BG79"/>
    <mergeCell ref="AY80:BG80"/>
    <mergeCell ref="BH78:BR78"/>
    <mergeCell ref="BH79:BR79"/>
    <mergeCell ref="AY78:BG78"/>
    <mergeCell ref="AY81:BG81"/>
    <mergeCell ref="BH81:BR81"/>
    <mergeCell ref="BH80:BR80"/>
    <mergeCell ref="BH63:BR63"/>
    <mergeCell ref="AZ67:BF67"/>
    <mergeCell ref="AZ66:BF66"/>
    <mergeCell ref="AU71:AX71"/>
    <mergeCell ref="AU66:AX66"/>
    <mergeCell ref="AZ68:BF68"/>
    <mergeCell ref="AU69:AX69"/>
    <mergeCell ref="AY63:BG63"/>
    <mergeCell ref="AZ65:BF65"/>
    <mergeCell ref="AZ64:BF64"/>
    <mergeCell ref="BI65:BQ65"/>
    <mergeCell ref="AU79:AX79"/>
    <mergeCell ref="AU80:AX80"/>
    <mergeCell ref="BH77:BR77"/>
    <mergeCell ref="AU72:AX72"/>
    <mergeCell ref="AY76:BG76"/>
    <mergeCell ref="C74:BR74"/>
    <mergeCell ref="C76:AT76"/>
    <mergeCell ref="AU76:AX76"/>
    <mergeCell ref="AY77:BG77"/>
    <mergeCell ref="AU77:AX77"/>
    <mergeCell ref="C69:AT69"/>
    <mergeCell ref="AU68:AX68"/>
    <mergeCell ref="AU70:AX70"/>
    <mergeCell ref="C70:AT70"/>
    <mergeCell ref="C77:AT77"/>
    <mergeCell ref="C71:AT71"/>
    <mergeCell ref="C72:AT72"/>
    <mergeCell ref="C63:AT63"/>
    <mergeCell ref="C64:AT64"/>
    <mergeCell ref="C65:AT65"/>
    <mergeCell ref="C68:AT68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AU50:AX50"/>
    <mergeCell ref="AZ49:BF49"/>
    <mergeCell ref="BI48:BQ48"/>
    <mergeCell ref="BI49:BQ49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BI47:BQ47"/>
    <mergeCell ref="AZ47:BF47"/>
    <mergeCell ref="BH21:BR21"/>
    <mergeCell ref="AZ48:BF48"/>
    <mergeCell ref="AY23:BG23"/>
    <mergeCell ref="BH40:BR41"/>
    <mergeCell ref="BH29:BR29"/>
    <mergeCell ref="BI26:BQ26"/>
    <mergeCell ref="AZ35:BF35"/>
    <mergeCell ref="BI35:BQ35"/>
    <mergeCell ref="AZ36:BF36"/>
    <mergeCell ref="BI36:BQ36"/>
    <mergeCell ref="AY56:BG57"/>
    <mergeCell ref="BH56:BR57"/>
    <mergeCell ref="BI53:BQ53"/>
    <mergeCell ref="BI55:BQ55"/>
    <mergeCell ref="AZ54:BF54"/>
    <mergeCell ref="BH17:BR17"/>
    <mergeCell ref="AY14:BG14"/>
    <mergeCell ref="AY15:BG15"/>
    <mergeCell ref="AY16:BG16"/>
    <mergeCell ref="AU14:AX14"/>
    <mergeCell ref="AU15:AX15"/>
    <mergeCell ref="AU16:AX16"/>
    <mergeCell ref="AU22:AX22"/>
    <mergeCell ref="AU17:AX17"/>
    <mergeCell ref="AU18:AX18"/>
    <mergeCell ref="BH24:BR25"/>
    <mergeCell ref="BI28:BQ28"/>
    <mergeCell ref="BH33:BR33"/>
    <mergeCell ref="AY33:BG33"/>
    <mergeCell ref="AY32:BG32"/>
    <mergeCell ref="AY31:BG31"/>
    <mergeCell ref="BH30:BR30"/>
    <mergeCell ref="AZ27:BF27"/>
    <mergeCell ref="AZ26:BF26"/>
    <mergeCell ref="AZ55:BF55"/>
    <mergeCell ref="AY44:BG44"/>
    <mergeCell ref="BH32:BR32"/>
    <mergeCell ref="AZ37:BF37"/>
    <mergeCell ref="BI37:BQ37"/>
    <mergeCell ref="AY39:BG39"/>
    <mergeCell ref="BH39:BR39"/>
    <mergeCell ref="AZ50:BF50"/>
    <mergeCell ref="BI50:BQ50"/>
    <mergeCell ref="AU67:AX67"/>
    <mergeCell ref="AU63:AX63"/>
    <mergeCell ref="C67:AT67"/>
    <mergeCell ref="C66:AT66"/>
    <mergeCell ref="AU64:AX64"/>
    <mergeCell ref="AU65:AX65"/>
    <mergeCell ref="AU34:AX34"/>
    <mergeCell ref="BH16:BR16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AY17:BG17"/>
    <mergeCell ref="AZ22:BF22"/>
    <mergeCell ref="BH14:BR14"/>
    <mergeCell ref="BH15:BR15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79"/>
  <sheetViews>
    <sheetView showGridLines="0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53"/>
      <c r="C1" s="154"/>
      <c r="D1" s="166"/>
      <c r="E1" s="219" t="s">
        <v>18</v>
      </c>
      <c r="F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 thickBot="1">
      <c r="C2" s="154"/>
      <c r="D2" s="218" t="s">
        <v>19</v>
      </c>
      <c r="E2" s="522">
        <v>43831</v>
      </c>
      <c r="F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6.5" customHeight="1" thickBot="1">
      <c r="B3" s="37" t="s">
        <v>250</v>
      </c>
      <c r="D3" s="154" t="s">
        <v>20</v>
      </c>
      <c r="E3" s="217">
        <f>'[2]форма 1'!D8</f>
        <v>22360549</v>
      </c>
      <c r="F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6:21" ht="4.5" customHeight="1">
      <c r="F4" s="16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9.25" customHeight="1">
      <c r="B5" s="87" t="s">
        <v>249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4.5" customHeight="1">
      <c r="B6" s="8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7.25" thickBot="1">
      <c r="B7" s="87" t="s">
        <v>648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7.25" customHeight="1" thickBot="1">
      <c r="B8" s="216" t="s">
        <v>248</v>
      </c>
      <c r="D8" s="215" t="s">
        <v>29</v>
      </c>
      <c r="E8" s="214">
        <v>1801004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9:21" ht="6.75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42" customHeight="1">
      <c r="B10" s="85" t="s">
        <v>247</v>
      </c>
      <c r="C10" s="85" t="s">
        <v>246</v>
      </c>
      <c r="D10" s="85" t="s">
        <v>245</v>
      </c>
      <c r="E10" s="85" t="s">
        <v>244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8">
        <v>1</v>
      </c>
      <c r="C11" s="38">
        <v>2</v>
      </c>
      <c r="D11" s="213">
        <v>3</v>
      </c>
      <c r="E11" s="38">
        <v>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0" ht="16.5" customHeight="1">
      <c r="B12" s="61" t="s">
        <v>243</v>
      </c>
      <c r="C12" s="534">
        <v>3000</v>
      </c>
      <c r="D12" s="89"/>
      <c r="E12" s="89"/>
      <c r="H12" s="1"/>
      <c r="I12" s="1"/>
      <c r="J12" s="1"/>
      <c r="K12" s="1"/>
      <c r="L12" s="1"/>
      <c r="M12" s="1"/>
      <c r="N12" s="1"/>
      <c r="O12" s="1"/>
      <c r="P12" s="11"/>
      <c r="Q12" s="1"/>
      <c r="R12" s="1"/>
      <c r="S12" s="1"/>
      <c r="T12" s="1"/>
    </row>
    <row r="13" spans="2:21" ht="16.5" customHeight="1">
      <c r="B13" s="212" t="s">
        <v>206</v>
      </c>
      <c r="C13" s="535"/>
      <c r="D13" s="196"/>
      <c r="E13" s="19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 customHeight="1">
      <c r="B14" s="43" t="s">
        <v>242</v>
      </c>
      <c r="C14" s="609"/>
      <c r="D14" s="206">
        <v>1800</v>
      </c>
      <c r="E14" s="206">
        <v>1200</v>
      </c>
      <c r="I14" s="1"/>
      <c r="J14" s="1"/>
      <c r="K14" s="1"/>
      <c r="L14" s="1"/>
      <c r="M14" s="1"/>
      <c r="N14" s="1"/>
      <c r="O14" s="1"/>
      <c r="P14" s="1"/>
      <c r="Q14" s="211"/>
      <c r="R14" s="1"/>
      <c r="S14" s="1"/>
      <c r="T14" s="1"/>
      <c r="U14" s="1"/>
    </row>
    <row r="15" spans="2:21" ht="16.5" customHeight="1">
      <c r="B15" s="39" t="s">
        <v>241</v>
      </c>
      <c r="C15" s="91">
        <v>3005</v>
      </c>
      <c r="D15" s="206"/>
      <c r="E15" s="206"/>
      <c r="I15" s="1"/>
      <c r="J15" s="1"/>
      <c r="K15" s="1"/>
      <c r="L15" s="1"/>
      <c r="M15" s="1"/>
      <c r="N15" s="1"/>
      <c r="O15" s="1"/>
      <c r="P15" s="1"/>
      <c r="Q15" s="211"/>
      <c r="R15" s="1"/>
      <c r="S15" s="1"/>
      <c r="T15" s="1"/>
      <c r="U15" s="1"/>
    </row>
    <row r="16" spans="2:21" ht="16.5" customHeight="1">
      <c r="B16" s="39" t="s">
        <v>240</v>
      </c>
      <c r="C16" s="91">
        <v>3006</v>
      </c>
      <c r="D16" s="206"/>
      <c r="E16" s="206"/>
      <c r="I16" s="1"/>
      <c r="J16" s="1"/>
      <c r="K16" s="1"/>
      <c r="L16" s="1"/>
      <c r="M16" s="1"/>
      <c r="N16" s="1"/>
      <c r="O16" s="1"/>
      <c r="P16" s="1"/>
      <c r="Q16" s="211"/>
      <c r="R16" s="1"/>
      <c r="S16" s="1"/>
      <c r="T16" s="1"/>
      <c r="U16" s="1"/>
    </row>
    <row r="17" spans="2:21" ht="16.5" customHeight="1">
      <c r="B17" s="39" t="s">
        <v>239</v>
      </c>
      <c r="C17" s="91">
        <v>3010</v>
      </c>
      <c r="D17" s="206"/>
      <c r="E17" s="206"/>
      <c r="I17" s="1"/>
      <c r="J17" s="1"/>
      <c r="K17" s="1"/>
      <c r="L17" s="1"/>
      <c r="M17" s="1"/>
      <c r="N17" s="1"/>
      <c r="O17" s="1"/>
      <c r="P17" s="1"/>
      <c r="Q17" s="211"/>
      <c r="R17" s="1"/>
      <c r="S17" s="1"/>
      <c r="T17" s="1"/>
      <c r="U17" s="1"/>
    </row>
    <row r="18" spans="2:21" ht="16.5" customHeight="1">
      <c r="B18" s="39" t="s">
        <v>238</v>
      </c>
      <c r="C18" s="91">
        <v>3011</v>
      </c>
      <c r="D18" s="206"/>
      <c r="E18" s="206"/>
      <c r="I18" s="1"/>
      <c r="J18" s="1"/>
      <c r="K18" s="1"/>
      <c r="L18" s="1"/>
      <c r="M18" s="1"/>
      <c r="N18" s="1"/>
      <c r="O18" s="1"/>
      <c r="P18" s="1"/>
      <c r="Q18" s="211"/>
      <c r="R18" s="1"/>
      <c r="S18" s="1"/>
      <c r="T18" s="1"/>
      <c r="U18" s="1"/>
    </row>
    <row r="19" spans="2:21" ht="16.5" customHeight="1">
      <c r="B19" s="39" t="s">
        <v>237</v>
      </c>
      <c r="C19" s="91">
        <v>3015</v>
      </c>
      <c r="D19" s="206"/>
      <c r="E19" s="206"/>
      <c r="I19" s="1"/>
      <c r="J19" s="1"/>
      <c r="K19" s="1"/>
      <c r="L19" s="1"/>
      <c r="M19" s="1"/>
      <c r="N19" s="1"/>
      <c r="O19" s="1"/>
      <c r="P19" s="1"/>
      <c r="Q19" s="211"/>
      <c r="R19" s="1"/>
      <c r="S19" s="1"/>
      <c r="T19" s="1"/>
      <c r="U19" s="1"/>
    </row>
    <row r="20" spans="2:21" ht="16.5" customHeight="1">
      <c r="B20" s="39" t="s">
        <v>236</v>
      </c>
      <c r="C20" s="91">
        <v>3020</v>
      </c>
      <c r="D20" s="206"/>
      <c r="E20" s="206"/>
      <c r="I20" s="1"/>
      <c r="J20" s="1"/>
      <c r="K20" s="1"/>
      <c r="L20" s="1"/>
      <c r="M20" s="1"/>
      <c r="N20" s="1"/>
      <c r="O20" s="1"/>
      <c r="P20" s="1"/>
      <c r="Q20" s="211"/>
      <c r="R20" s="1"/>
      <c r="S20" s="1"/>
      <c r="T20" s="1"/>
      <c r="U20" s="1"/>
    </row>
    <row r="21" spans="2:21" ht="16.5" customHeight="1">
      <c r="B21" s="39" t="s">
        <v>235</v>
      </c>
      <c r="C21" s="91">
        <v>3025</v>
      </c>
      <c r="D21" s="206"/>
      <c r="E21" s="206"/>
      <c r="I21" s="1"/>
      <c r="J21" s="1"/>
      <c r="K21" s="1"/>
      <c r="L21" s="1"/>
      <c r="M21" s="1"/>
      <c r="N21" s="1"/>
      <c r="O21" s="1"/>
      <c r="P21" s="1"/>
      <c r="Q21" s="211"/>
      <c r="R21" s="1"/>
      <c r="S21" s="1"/>
      <c r="T21" s="1"/>
      <c r="U21" s="1"/>
    </row>
    <row r="22" spans="2:21" ht="16.5" customHeight="1">
      <c r="B22" s="39" t="s">
        <v>234</v>
      </c>
      <c r="C22" s="91">
        <v>3035</v>
      </c>
      <c r="D22" s="206"/>
      <c r="E22" s="206"/>
      <c r="I22" s="1"/>
      <c r="J22" s="1"/>
      <c r="K22" s="1"/>
      <c r="L22" s="1"/>
      <c r="M22" s="1"/>
      <c r="N22" s="1"/>
      <c r="O22" s="1"/>
      <c r="P22" s="1"/>
      <c r="Q22" s="211"/>
      <c r="R22" s="1"/>
      <c r="S22" s="1"/>
      <c r="T22" s="1"/>
      <c r="U22" s="1"/>
    </row>
    <row r="23" spans="2:21" ht="16.5" customHeight="1">
      <c r="B23" s="39" t="s">
        <v>233</v>
      </c>
      <c r="C23" s="91">
        <v>3040</v>
      </c>
      <c r="D23" s="206"/>
      <c r="E23" s="206"/>
      <c r="I23" s="1"/>
      <c r="J23" s="1"/>
      <c r="K23" s="1"/>
      <c r="L23" s="1"/>
      <c r="M23" s="1"/>
      <c r="N23" s="1"/>
      <c r="O23" s="1"/>
      <c r="P23" s="1"/>
      <c r="Q23" s="211"/>
      <c r="R23" s="1"/>
      <c r="S23" s="1"/>
      <c r="T23" s="1"/>
      <c r="U23" s="1"/>
    </row>
    <row r="24" spans="2:21" ht="16.5" customHeight="1">
      <c r="B24" s="39" t="s">
        <v>232</v>
      </c>
      <c r="C24" s="91"/>
      <c r="D24" s="206"/>
      <c r="E24" s="206"/>
      <c r="I24" s="1"/>
      <c r="J24" s="1"/>
      <c r="K24" s="1"/>
      <c r="L24" s="1"/>
      <c r="M24" s="1"/>
      <c r="N24" s="1"/>
      <c r="O24" s="1"/>
      <c r="P24" s="1"/>
      <c r="Q24" s="211"/>
      <c r="R24" s="1"/>
      <c r="S24" s="1"/>
      <c r="T24" s="1"/>
      <c r="U24" s="1"/>
    </row>
    <row r="25" spans="2:21" ht="16.5" customHeight="1">
      <c r="B25" s="39" t="s">
        <v>203</v>
      </c>
      <c r="C25" s="91">
        <v>3095</v>
      </c>
      <c r="D25" s="206"/>
      <c r="E25" s="206"/>
      <c r="I25" s="1"/>
      <c r="J25" s="1"/>
      <c r="K25" s="1"/>
      <c r="L25" s="1"/>
      <c r="M25" s="209"/>
      <c r="N25" s="1"/>
      <c r="O25" s="211"/>
      <c r="P25" s="211"/>
      <c r="Q25" s="211"/>
      <c r="R25" s="1"/>
      <c r="S25" s="1"/>
      <c r="T25" s="1"/>
      <c r="U25" s="1"/>
    </row>
    <row r="26" spans="2:21" ht="16.5" customHeight="1">
      <c r="B26" s="42" t="s">
        <v>231</v>
      </c>
      <c r="C26" s="534">
        <v>3100</v>
      </c>
      <c r="D26" s="76"/>
      <c r="E26" s="76"/>
      <c r="G26" t="e">
        <f>#REF!+#REF!+#REF!+#REF!+#REF!+#REF!+#REF!</f>
        <v>#REF!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6.5" customHeight="1">
      <c r="B27" s="43" t="s">
        <v>230</v>
      </c>
      <c r="C27" s="536"/>
      <c r="D27" s="210">
        <v>106</v>
      </c>
      <c r="E27" s="210">
        <v>102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6.5" customHeight="1">
      <c r="B28" s="39" t="s">
        <v>229</v>
      </c>
      <c r="C28" s="91">
        <v>3105</v>
      </c>
      <c r="D28" s="207">
        <v>766</v>
      </c>
      <c r="E28" s="207">
        <v>597</v>
      </c>
      <c r="I28" s="1"/>
      <c r="J28" s="1"/>
      <c r="K28" s="1"/>
      <c r="L28" s="1"/>
      <c r="M28" s="1"/>
      <c r="N28" s="209"/>
      <c r="O28" s="1"/>
      <c r="P28" s="1"/>
      <c r="Q28" s="11"/>
      <c r="R28" s="11"/>
      <c r="S28" s="208"/>
      <c r="T28" s="1"/>
      <c r="U28" s="1"/>
    </row>
    <row r="29" spans="2:18" ht="16.5" customHeight="1">
      <c r="B29" s="39" t="s">
        <v>228</v>
      </c>
      <c r="C29" s="91">
        <v>3110</v>
      </c>
      <c r="D29" s="207">
        <v>222</v>
      </c>
      <c r="E29" s="207">
        <v>188</v>
      </c>
      <c r="I29" s="1"/>
      <c r="J29" s="1"/>
      <c r="K29" s="1"/>
      <c r="L29" s="1"/>
      <c r="M29" s="1"/>
      <c r="N29" s="1"/>
      <c r="O29" s="1"/>
      <c r="P29" s="1"/>
      <c r="Q29" s="11"/>
      <c r="R29" s="11"/>
    </row>
    <row r="30" spans="2:18" ht="16.5" customHeight="1">
      <c r="B30" s="39" t="s">
        <v>227</v>
      </c>
      <c r="C30" s="91">
        <v>3115</v>
      </c>
      <c r="D30" s="207">
        <v>439</v>
      </c>
      <c r="E30" s="207">
        <v>325</v>
      </c>
      <c r="I30" s="1"/>
      <c r="J30" s="1"/>
      <c r="K30" s="1"/>
      <c r="L30" s="1"/>
      <c r="M30" s="1"/>
      <c r="N30" s="1"/>
      <c r="O30" s="1"/>
      <c r="P30" s="1"/>
      <c r="Q30" s="11"/>
      <c r="R30" s="11"/>
    </row>
    <row r="31" spans="2:18" ht="16.5" customHeight="1">
      <c r="B31" s="39" t="s">
        <v>226</v>
      </c>
      <c r="C31" s="91">
        <v>3116</v>
      </c>
      <c r="D31" s="207"/>
      <c r="E31" s="207"/>
      <c r="I31" s="1"/>
      <c r="J31" s="1"/>
      <c r="K31" s="1"/>
      <c r="L31" s="1"/>
      <c r="M31" s="1"/>
      <c r="N31" s="1"/>
      <c r="O31" s="1"/>
      <c r="P31" s="1"/>
      <c r="Q31" s="11"/>
      <c r="R31" s="11"/>
    </row>
    <row r="32" spans="2:18" ht="16.5" customHeight="1">
      <c r="B32" s="39" t="s">
        <v>225</v>
      </c>
      <c r="C32" s="91">
        <v>3117</v>
      </c>
      <c r="D32" s="207">
        <v>254</v>
      </c>
      <c r="E32" s="207">
        <v>182</v>
      </c>
      <c r="I32" s="1"/>
      <c r="J32" s="1"/>
      <c r="K32" s="1"/>
      <c r="L32" s="1"/>
      <c r="M32" s="1"/>
      <c r="N32" s="1"/>
      <c r="O32" s="1"/>
      <c r="P32" s="1"/>
      <c r="Q32" s="11"/>
      <c r="R32" s="11"/>
    </row>
    <row r="33" spans="2:21" ht="16.5" customHeight="1">
      <c r="B33" s="39" t="s">
        <v>224</v>
      </c>
      <c r="C33" s="91">
        <v>3118</v>
      </c>
      <c r="D33" s="207">
        <v>185</v>
      </c>
      <c r="E33" s="207">
        <v>143</v>
      </c>
      <c r="I33" s="1"/>
      <c r="J33" s="1"/>
      <c r="K33" s="1"/>
      <c r="L33" s="1"/>
      <c r="M33" s="1"/>
      <c r="N33" s="1"/>
      <c r="O33" s="1"/>
      <c r="P33" s="1"/>
      <c r="Q33" s="11"/>
      <c r="R33" s="11"/>
      <c r="S33" s="208"/>
      <c r="T33" s="1"/>
      <c r="U33" s="1"/>
    </row>
    <row r="34" spans="2:24" ht="16.5" customHeight="1">
      <c r="B34" s="39" t="s">
        <v>223</v>
      </c>
      <c r="C34" s="91">
        <v>3135</v>
      </c>
      <c r="D34" s="207"/>
      <c r="E34" s="20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6.5" customHeight="1">
      <c r="B35" s="39" t="s">
        <v>222</v>
      </c>
      <c r="C35" s="91"/>
      <c r="D35" s="206"/>
      <c r="E35" s="206"/>
      <c r="I35" s="1"/>
      <c r="J35" s="1"/>
      <c r="K35" s="1"/>
      <c r="L35" s="1"/>
      <c r="M35" s="1"/>
      <c r="N35" s="1"/>
      <c r="O35" s="11"/>
      <c r="P35" s="11"/>
      <c r="Q35" s="1"/>
      <c r="R35" s="1"/>
      <c r="S35" s="1"/>
      <c r="T35" s="1"/>
      <c r="U35" s="1"/>
      <c r="V35" s="1"/>
      <c r="W35" s="1"/>
      <c r="X35" s="1"/>
    </row>
    <row r="36" spans="2:24" ht="16.5" customHeight="1">
      <c r="B36" s="39" t="s">
        <v>221</v>
      </c>
      <c r="C36" s="91">
        <v>3190</v>
      </c>
      <c r="D36" s="206">
        <v>88</v>
      </c>
      <c r="E36" s="206">
        <v>71</v>
      </c>
      <c r="G36" t="e">
        <f>#REF!+#REF!+#REF!+#REF!+#REF!+#REF!</f>
        <v>#REF!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6.5" customHeight="1">
      <c r="B37" s="205" t="s">
        <v>220</v>
      </c>
      <c r="C37" s="61">
        <v>3195</v>
      </c>
      <c r="D37" s="204">
        <f>D14+D17+D19+D22+D23+D25-D27-D28-D29-D30-D34-D36+D20</f>
        <v>179</v>
      </c>
      <c r="E37" s="204">
        <f>E14+E25-E27-E28-E29-E30+E19+E18-E34-E36+E15+E21+E17+E23</f>
        <v>-83</v>
      </c>
      <c r="G37" t="e">
        <f>G26-G36</f>
        <v>#REF!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1" ht="16.5" customHeight="1">
      <c r="B38" s="203"/>
      <c r="C38" s="202"/>
      <c r="D38" s="202"/>
      <c r="E38" s="78"/>
      <c r="I38" s="201"/>
      <c r="J38" s="201"/>
      <c r="K38" s="201"/>
      <c r="L38" s="201"/>
      <c r="M38" s="201"/>
      <c r="N38" s="201"/>
      <c r="O38" s="201"/>
      <c r="P38" s="201"/>
      <c r="Q38" s="201"/>
      <c r="R38" s="10"/>
      <c r="S38" s="1"/>
      <c r="T38" s="1"/>
      <c r="U38" s="1"/>
    </row>
    <row r="39" spans="2:21" ht="13.5" customHeight="1">
      <c r="B39" s="200" t="s">
        <v>219</v>
      </c>
      <c r="C39" s="613">
        <v>3200</v>
      </c>
      <c r="D39" s="199"/>
      <c r="E39" s="198"/>
      <c r="H39" s="166"/>
      <c r="I39" s="10"/>
      <c r="J39" s="10"/>
      <c r="K39" s="10"/>
      <c r="L39" s="10"/>
      <c r="M39" s="10"/>
      <c r="N39" s="10"/>
      <c r="O39" s="10"/>
      <c r="P39" s="10"/>
      <c r="Q39" s="10"/>
      <c r="R39" s="1"/>
      <c r="S39" s="1"/>
      <c r="T39" s="1"/>
      <c r="U39" s="1"/>
    </row>
    <row r="40" spans="2:21" ht="16.5" customHeight="1">
      <c r="B40" s="197" t="s">
        <v>218</v>
      </c>
      <c r="C40" s="535"/>
      <c r="D40" s="196"/>
      <c r="E40" s="19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6.5" customHeight="1">
      <c r="B41" s="193" t="s">
        <v>212</v>
      </c>
      <c r="C41" s="536"/>
      <c r="D41" s="177"/>
      <c r="E41" s="19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6.5" customHeight="1">
      <c r="B42" s="188" t="s">
        <v>211</v>
      </c>
      <c r="C42" s="38">
        <v>3205</v>
      </c>
      <c r="D42" s="41"/>
      <c r="E42" s="17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6.5" customHeight="1">
      <c r="B43" s="172" t="s">
        <v>217</v>
      </c>
      <c r="C43" s="534">
        <v>3215</v>
      </c>
      <c r="D43" s="89"/>
      <c r="E43" s="19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6.5" customHeight="1">
      <c r="B44" s="193" t="s">
        <v>216</v>
      </c>
      <c r="C44" s="536"/>
      <c r="D44" s="177"/>
      <c r="E44" s="19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6.5" customHeight="1">
      <c r="B45" s="188" t="s">
        <v>215</v>
      </c>
      <c r="C45" s="38">
        <v>3220</v>
      </c>
      <c r="D45" s="41"/>
      <c r="E45" s="17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6.5" customHeight="1">
      <c r="B46" s="160" t="s">
        <v>214</v>
      </c>
      <c r="C46" s="38">
        <v>3225</v>
      </c>
      <c r="D46" s="38"/>
      <c r="E46" s="17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6.5" customHeight="1">
      <c r="B47" s="160" t="s">
        <v>203</v>
      </c>
      <c r="C47" s="44">
        <v>3250</v>
      </c>
      <c r="D47" s="44"/>
      <c r="E47" s="17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6.5" customHeight="1">
      <c r="B48" s="179" t="s">
        <v>213</v>
      </c>
      <c r="C48" s="610">
        <v>3255</v>
      </c>
      <c r="D48" s="183"/>
      <c r="E48" s="19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6.5" customHeight="1">
      <c r="B49" s="190" t="s">
        <v>212</v>
      </c>
      <c r="C49" s="612"/>
      <c r="D49" s="67"/>
      <c r="E49" s="18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6.5" customHeight="1">
      <c r="B50" s="188" t="s">
        <v>211</v>
      </c>
      <c r="C50" s="49">
        <v>3260</v>
      </c>
      <c r="D50" s="49"/>
      <c r="E50" s="174"/>
      <c r="I50" s="1"/>
      <c r="J50" s="1"/>
      <c r="K50" s="1"/>
      <c r="L50" s="1"/>
      <c r="M50" s="1"/>
      <c r="N50" s="1"/>
      <c r="O50" s="1"/>
      <c r="P50" s="1"/>
      <c r="Q50" s="1"/>
      <c r="R50" s="10"/>
      <c r="S50" s="1"/>
      <c r="T50" s="1"/>
      <c r="U50" s="1"/>
    </row>
    <row r="51" spans="2:21" ht="16.5" customHeight="1">
      <c r="B51" s="160" t="s">
        <v>210</v>
      </c>
      <c r="C51" s="38">
        <v>3270</v>
      </c>
      <c r="D51" s="38"/>
      <c r="E51" s="17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6.5" customHeight="1">
      <c r="B52" s="160" t="s">
        <v>209</v>
      </c>
      <c r="C52" s="38">
        <v>3290</v>
      </c>
      <c r="D52" s="38"/>
      <c r="E52" s="17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6.5" customHeight="1">
      <c r="B53" s="187" t="s">
        <v>208</v>
      </c>
      <c r="C53" s="186">
        <v>3295</v>
      </c>
      <c r="D53" s="185">
        <f>D41+D42+D44+D45+D46+D47-D49-D50-D51-D52</f>
        <v>0</v>
      </c>
      <c r="E53" s="184">
        <f>E41+E42+E44+E45+E46+E47-E49-E50-E51-E52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33" customHeight="1">
      <c r="B54" s="63" t="s">
        <v>207</v>
      </c>
      <c r="C54" s="610">
        <v>3300</v>
      </c>
      <c r="D54" s="66"/>
      <c r="E54" s="182"/>
      <c r="I54" s="10"/>
      <c r="J54" s="10"/>
      <c r="K54" s="10"/>
      <c r="L54" s="10"/>
      <c r="M54" s="10"/>
      <c r="N54" s="10"/>
      <c r="O54" s="10"/>
      <c r="P54" s="10"/>
      <c r="Q54" s="10"/>
      <c r="R54" s="1"/>
      <c r="S54" s="1"/>
      <c r="T54" s="1"/>
      <c r="U54" s="1"/>
    </row>
    <row r="55" spans="2:21" ht="16.5" customHeight="1">
      <c r="B55" s="179" t="s">
        <v>206</v>
      </c>
      <c r="C55" s="611"/>
      <c r="D55" s="181"/>
      <c r="E55" s="180"/>
      <c r="I55" s="1"/>
      <c r="J55" s="1"/>
      <c r="K55" s="1"/>
      <c r="L55" s="1"/>
      <c r="M55" s="1"/>
      <c r="N55" s="1"/>
      <c r="O55" s="1"/>
      <c r="P55" s="1"/>
      <c r="Q55" s="1"/>
      <c r="R55" s="10"/>
      <c r="S55" s="1"/>
      <c r="T55" s="1"/>
      <c r="U55" s="1"/>
    </row>
    <row r="56" spans="2:21" ht="16.5" customHeight="1">
      <c r="B56" s="179" t="s">
        <v>205</v>
      </c>
      <c r="C56" s="612"/>
      <c r="D56" s="60"/>
      <c r="E56" s="17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6.5" customHeight="1">
      <c r="B57" s="160" t="s">
        <v>204</v>
      </c>
      <c r="C57" s="49">
        <v>3305</v>
      </c>
      <c r="D57" s="177"/>
      <c r="E57" s="176"/>
      <c r="I57" s="1"/>
      <c r="J57" s="1"/>
      <c r="K57" s="1"/>
      <c r="L57" s="1"/>
      <c r="M57" s="1"/>
      <c r="N57" s="1"/>
      <c r="O57" s="1"/>
      <c r="P57" s="1"/>
      <c r="Q57" s="1"/>
      <c r="R57" s="155"/>
      <c r="S57" s="1"/>
      <c r="T57" s="1"/>
      <c r="U57" s="1"/>
    </row>
    <row r="58" spans="2:21" ht="16.5" customHeight="1">
      <c r="B58" s="160" t="s">
        <v>203</v>
      </c>
      <c r="C58" s="38">
        <v>3340</v>
      </c>
      <c r="D58" s="38"/>
      <c r="E58" s="17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6.5" customHeight="1">
      <c r="B59" s="172" t="s">
        <v>202</v>
      </c>
      <c r="C59" s="534">
        <v>3345</v>
      </c>
      <c r="D59" s="44"/>
      <c r="E59" s="17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6.5" customHeight="1">
      <c r="B60" s="162" t="s">
        <v>201</v>
      </c>
      <c r="C60" s="536"/>
      <c r="D60" s="49"/>
      <c r="E60" s="17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6.5" customHeight="1">
      <c r="B61" s="160" t="s">
        <v>200</v>
      </c>
      <c r="C61" s="38">
        <v>3350</v>
      </c>
      <c r="D61" s="38"/>
      <c r="E61" s="17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6.5" customHeight="1">
      <c r="B62" s="160" t="s">
        <v>199</v>
      </c>
      <c r="C62" s="38">
        <v>3355</v>
      </c>
      <c r="D62" s="38"/>
      <c r="E62" s="17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6.5" customHeight="1">
      <c r="B63" s="39" t="s">
        <v>198</v>
      </c>
      <c r="C63" s="91">
        <v>3360</v>
      </c>
      <c r="D63" s="173"/>
      <c r="E63" s="17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6.5" customHeight="1">
      <c r="B64" s="172" t="s">
        <v>197</v>
      </c>
      <c r="C64" s="44">
        <v>3390</v>
      </c>
      <c r="D64" s="44"/>
      <c r="E64" s="171"/>
      <c r="I64" s="1"/>
      <c r="J64" s="1"/>
      <c r="K64" s="1"/>
      <c r="L64" s="1"/>
      <c r="M64" s="1"/>
      <c r="N64" s="1"/>
      <c r="O64" s="1"/>
      <c r="P64" s="1"/>
      <c r="Q64" s="1"/>
      <c r="U64" s="1"/>
    </row>
    <row r="65" spans="2:21" ht="16.5" customHeight="1">
      <c r="B65" s="165" t="s">
        <v>196</v>
      </c>
      <c r="C65" s="164">
        <v>3395</v>
      </c>
      <c r="D65" s="163">
        <f>D56+D57+D58-D60-D61-D62-D63-D64</f>
        <v>0</v>
      </c>
      <c r="E65" s="163">
        <f>E56+E57+E58-E60-E61-E62-E63-E64</f>
        <v>0</v>
      </c>
      <c r="I65" s="1"/>
      <c r="J65" s="1"/>
      <c r="K65" s="1"/>
      <c r="L65" s="1"/>
      <c r="M65" s="1"/>
      <c r="N65" s="1"/>
      <c r="O65" s="1"/>
      <c r="P65" s="1"/>
      <c r="Q65" s="1"/>
      <c r="U65" s="1"/>
    </row>
    <row r="66" spans="1:21" ht="16.5" customHeight="1">
      <c r="A66" s="166"/>
      <c r="B66" s="170"/>
      <c r="C66" s="169"/>
      <c r="D66" s="168"/>
      <c r="E66" s="167"/>
      <c r="H66" s="166"/>
      <c r="I66" s="10"/>
      <c r="J66" s="10"/>
      <c r="K66" s="10"/>
      <c r="L66" s="10"/>
      <c r="M66" s="10"/>
      <c r="N66" s="10"/>
      <c r="O66" s="10"/>
      <c r="P66" s="10"/>
      <c r="Q66" s="10"/>
      <c r="U66" s="1"/>
    </row>
    <row r="67" spans="2:21" ht="16.5" customHeight="1">
      <c r="B67" s="165" t="s">
        <v>195</v>
      </c>
      <c r="C67" s="164">
        <v>3400</v>
      </c>
      <c r="D67" s="163">
        <f>D65+D53+D37</f>
        <v>179</v>
      </c>
      <c r="E67" s="163">
        <f>E65+E53+E37</f>
        <v>-83</v>
      </c>
      <c r="I67" s="11"/>
      <c r="J67" s="11"/>
      <c r="K67" s="11"/>
      <c r="L67" s="11"/>
      <c r="M67" s="11"/>
      <c r="N67" s="11"/>
      <c r="O67" s="11"/>
      <c r="P67" s="11"/>
      <c r="Q67" s="11"/>
      <c r="U67" s="1"/>
    </row>
    <row r="68" spans="2:21" ht="16.5" customHeight="1">
      <c r="B68" s="162" t="s">
        <v>194</v>
      </c>
      <c r="C68" s="49">
        <v>3405</v>
      </c>
      <c r="D68" s="161">
        <v>2</v>
      </c>
      <c r="E68" s="161">
        <v>85</v>
      </c>
      <c r="I68" s="1"/>
      <c r="J68" s="1"/>
      <c r="K68" s="1"/>
      <c r="L68" s="1"/>
      <c r="M68" s="1"/>
      <c r="N68" s="1"/>
      <c r="O68" s="1"/>
      <c r="P68" s="1"/>
      <c r="Q68" s="1"/>
      <c r="U68" s="1"/>
    </row>
    <row r="69" spans="2:21" ht="16.5" customHeight="1">
      <c r="B69" s="160" t="s">
        <v>193</v>
      </c>
      <c r="C69" s="38">
        <v>3410</v>
      </c>
      <c r="D69" s="41"/>
      <c r="E69" s="41"/>
      <c r="I69" s="1"/>
      <c r="J69" s="1"/>
      <c r="K69" s="1"/>
      <c r="L69" s="1"/>
      <c r="M69" s="1"/>
      <c r="N69" s="1"/>
      <c r="O69" s="1"/>
      <c r="P69" s="1"/>
      <c r="Q69" s="1"/>
      <c r="U69" s="1"/>
    </row>
    <row r="70" spans="2:21" ht="16.5" customHeight="1">
      <c r="B70" s="159" t="s">
        <v>192</v>
      </c>
      <c r="C70" s="158">
        <v>3415</v>
      </c>
      <c r="D70" s="157">
        <f>D68+D67</f>
        <v>181</v>
      </c>
      <c r="E70" s="157">
        <f>E68+E67</f>
        <v>2</v>
      </c>
      <c r="I70" s="1"/>
      <c r="J70" s="156"/>
      <c r="K70" s="1"/>
      <c r="L70" s="1"/>
      <c r="M70" s="1"/>
      <c r="N70" s="1"/>
      <c r="O70" s="1"/>
      <c r="P70" s="1"/>
      <c r="Q70" s="1"/>
      <c r="U70" s="1"/>
    </row>
    <row r="71" spans="2:21" ht="12.75">
      <c r="B71" s="75"/>
      <c r="I71" s="10"/>
      <c r="J71" s="10"/>
      <c r="K71" s="10"/>
      <c r="L71" s="10"/>
      <c r="M71" s="10"/>
      <c r="N71" s="10"/>
      <c r="O71" s="10"/>
      <c r="P71" s="10"/>
      <c r="Q71" s="10"/>
      <c r="U71" s="1"/>
    </row>
    <row r="72" spans="2:21" ht="12.75">
      <c r="B72" s="75"/>
      <c r="I72" s="1"/>
      <c r="J72" s="1"/>
      <c r="K72" s="1"/>
      <c r="L72" s="1"/>
      <c r="M72" s="1"/>
      <c r="N72" s="1"/>
      <c r="O72" s="1"/>
      <c r="P72" s="1"/>
      <c r="Q72" s="1"/>
      <c r="U72" s="1"/>
    </row>
    <row r="73" spans="2:21" ht="12.75">
      <c r="B73" s="75" t="str">
        <f>'[2]форма 1'!B113</f>
        <v>Керівник</v>
      </c>
      <c r="C73" t="s">
        <v>191</v>
      </c>
      <c r="D73" s="6" t="str">
        <f>'[2]форма 1'!D113</f>
        <v>Наконечна Світлана Вікторівна</v>
      </c>
      <c r="E73" s="3"/>
      <c r="I73" s="1"/>
      <c r="J73" s="1"/>
      <c r="K73" s="1"/>
      <c r="L73" s="1"/>
      <c r="M73" s="1"/>
      <c r="N73" s="1"/>
      <c r="O73" s="1"/>
      <c r="P73" s="1"/>
      <c r="Q73" s="1"/>
      <c r="U73" s="1"/>
    </row>
    <row r="74" spans="2:21" ht="12.75">
      <c r="B74" s="75"/>
      <c r="D74" s="3"/>
      <c r="E74" s="3"/>
      <c r="I74" s="1"/>
      <c r="J74" s="1"/>
      <c r="K74" s="1"/>
      <c r="L74" s="1"/>
      <c r="M74" s="11"/>
      <c r="N74" s="1"/>
      <c r="O74" s="1"/>
      <c r="P74" s="1"/>
      <c r="Q74" s="1"/>
      <c r="U74" s="1"/>
    </row>
    <row r="75" spans="2:21" ht="12.75">
      <c r="B75" s="75" t="s">
        <v>190</v>
      </c>
      <c r="D75" s="6" t="str">
        <f>'[2]форма 1'!D115</f>
        <v>Кочан Любов Олексіївна</v>
      </c>
      <c r="E75" s="3"/>
      <c r="I75" s="1"/>
      <c r="J75" s="1"/>
      <c r="K75" s="1"/>
      <c r="L75" s="1"/>
      <c r="M75" s="1"/>
      <c r="N75" s="1"/>
      <c r="O75" s="1"/>
      <c r="P75" s="1"/>
      <c r="Q75" s="1"/>
      <c r="U75" s="1"/>
    </row>
    <row r="76" spans="9:21" ht="12.75">
      <c r="I76" s="1"/>
      <c r="J76" s="1"/>
      <c r="K76" s="1"/>
      <c r="L76" s="1"/>
      <c r="M76" s="1"/>
      <c r="N76" s="1"/>
      <c r="O76" s="1"/>
      <c r="P76" s="1"/>
      <c r="Q76" s="1"/>
      <c r="U76" s="1"/>
    </row>
    <row r="77" spans="9:21" ht="12.75">
      <c r="I77" s="1"/>
      <c r="J77" s="1"/>
      <c r="K77" s="1"/>
      <c r="L77" s="1"/>
      <c r="M77" s="1"/>
      <c r="N77" s="1"/>
      <c r="O77" s="1"/>
      <c r="P77" s="1"/>
      <c r="Q77" s="1"/>
      <c r="U77" s="1"/>
    </row>
    <row r="78" spans="9:21" ht="12.75">
      <c r="I78" s="1"/>
      <c r="J78" s="1"/>
      <c r="K78" s="1"/>
      <c r="L78" s="1"/>
      <c r="M78" s="1"/>
      <c r="N78" s="1"/>
      <c r="O78" s="1"/>
      <c r="P78" s="1"/>
      <c r="Q78" s="1"/>
      <c r="U78" s="1"/>
    </row>
    <row r="79" spans="9:21" ht="12.75">
      <c r="I79" s="1"/>
      <c r="J79" s="1"/>
      <c r="K79" s="1"/>
      <c r="L79" s="1"/>
      <c r="M79" s="1"/>
      <c r="N79" s="1"/>
      <c r="O79" s="1"/>
      <c r="P79" s="1"/>
      <c r="Q79" s="1"/>
      <c r="U79" s="1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3"/>
  <rowBreaks count="1" manualBreakCount="1">
    <brk id="51" max="21" man="1"/>
  </rowBreaks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5"/>
  <sheetViews>
    <sheetView showGridLines="0" zoomScalePageLayoutView="0" workbookViewId="0" topLeftCell="A1">
      <selection activeCell="O12" sqref="O12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265"/>
      <c r="C2" s="264"/>
      <c r="D2" s="166"/>
    </row>
    <row r="3" spans="2:12" ht="19.5" hidden="1" thickBot="1">
      <c r="B3" s="265"/>
      <c r="C3" s="264"/>
      <c r="D3" s="166"/>
      <c r="I3" s="166"/>
      <c r="J3" s="72"/>
      <c r="K3" s="72"/>
      <c r="L3" s="166"/>
    </row>
    <row r="4" spans="2:11" ht="12" customHeight="1" thickBot="1">
      <c r="B4" s="265"/>
      <c r="C4" s="264"/>
      <c r="D4" s="166"/>
      <c r="J4" s="263" t="s">
        <v>18</v>
      </c>
      <c r="K4" s="262"/>
    </row>
    <row r="5" spans="3:11" ht="12" customHeight="1" thickBot="1">
      <c r="C5" s="154"/>
      <c r="D5" s="166"/>
      <c r="H5" s="618" t="s">
        <v>19</v>
      </c>
      <c r="I5" s="619"/>
      <c r="J5" s="261">
        <v>2020</v>
      </c>
      <c r="K5" s="481">
        <v>43831</v>
      </c>
    </row>
    <row r="6" spans="2:11" ht="18.75" customHeight="1" thickBot="1">
      <c r="B6" s="620" t="str">
        <f>'Форма 3'!B3</f>
        <v>Підприємство              ДО "Західна ТІДГК" </v>
      </c>
      <c r="C6" s="621"/>
      <c r="D6" s="621"/>
      <c r="E6" s="621"/>
      <c r="F6" s="621"/>
      <c r="G6" s="621"/>
      <c r="H6" s="621"/>
      <c r="I6" s="260" t="s">
        <v>20</v>
      </c>
      <c r="J6" s="622">
        <f>'[2]форма 1'!D8</f>
        <v>22360549</v>
      </c>
      <c r="K6" s="623"/>
    </row>
    <row r="7" spans="2:11" ht="9" customHeight="1">
      <c r="B7" s="7"/>
      <c r="C7" s="240"/>
      <c r="D7" s="240"/>
      <c r="E7" s="240"/>
      <c r="F7" s="240"/>
      <c r="G7" s="240"/>
      <c r="H7" s="240"/>
      <c r="I7" s="259"/>
      <c r="J7" s="7"/>
      <c r="K7" s="258"/>
    </row>
    <row r="8" spans="2:11" ht="15.75" customHeight="1">
      <c r="B8" s="7"/>
      <c r="C8" s="87" t="s">
        <v>285</v>
      </c>
      <c r="E8" s="240"/>
      <c r="F8" s="240"/>
      <c r="G8" s="240"/>
      <c r="H8" s="240"/>
      <c r="I8" s="259"/>
      <c r="J8" s="7"/>
      <c r="K8" s="258"/>
    </row>
    <row r="9" ht="17.25" thickBot="1">
      <c r="D9" s="87" t="s">
        <v>651</v>
      </c>
    </row>
    <row r="10" spans="7:11" ht="16.5" customHeight="1" thickBot="1">
      <c r="G10" s="617" t="s">
        <v>284</v>
      </c>
      <c r="H10" s="615"/>
      <c r="I10" s="524" t="s">
        <v>29</v>
      </c>
      <c r="J10" s="616"/>
      <c r="K10" s="257">
        <v>1801005</v>
      </c>
    </row>
    <row r="11" ht="4.5" customHeight="1" thickBot="1"/>
    <row r="12" spans="2:11" ht="54.75" customHeight="1" thickBot="1">
      <c r="B12" s="256" t="s">
        <v>132</v>
      </c>
      <c r="C12" s="255" t="s">
        <v>2</v>
      </c>
      <c r="D12" s="255" t="s">
        <v>67</v>
      </c>
      <c r="E12" s="255" t="s">
        <v>283</v>
      </c>
      <c r="F12" s="255" t="s">
        <v>282</v>
      </c>
      <c r="G12" s="255" t="s">
        <v>281</v>
      </c>
      <c r="H12" s="255" t="s">
        <v>280</v>
      </c>
      <c r="I12" s="255" t="s">
        <v>279</v>
      </c>
      <c r="J12" s="255" t="s">
        <v>278</v>
      </c>
      <c r="K12" s="254" t="s">
        <v>277</v>
      </c>
    </row>
    <row r="13" ht="13.5" thickBot="1">
      <c r="B13" s="253"/>
    </row>
    <row r="14" spans="2:11" ht="13.5" thickBot="1">
      <c r="B14" s="252">
        <v>1</v>
      </c>
      <c r="C14" s="251">
        <v>2</v>
      </c>
      <c r="D14" s="251">
        <v>3</v>
      </c>
      <c r="E14" s="251">
        <v>4</v>
      </c>
      <c r="F14" s="251">
        <v>5</v>
      </c>
      <c r="G14" s="250">
        <v>6</v>
      </c>
      <c r="H14" s="250">
        <v>7</v>
      </c>
      <c r="I14" s="250">
        <v>8</v>
      </c>
      <c r="J14" s="250">
        <v>9</v>
      </c>
      <c r="K14" s="250">
        <v>10</v>
      </c>
    </row>
    <row r="15" spans="2:11" s="220" customFormat="1" ht="13.5" customHeight="1">
      <c r="B15" s="227" t="s">
        <v>253</v>
      </c>
      <c r="C15" s="226">
        <v>4000</v>
      </c>
      <c r="D15" s="249"/>
      <c r="E15" s="248"/>
      <c r="F15" s="249"/>
      <c r="G15" s="249"/>
      <c r="H15" s="249"/>
      <c r="I15" s="249"/>
      <c r="J15" s="249"/>
      <c r="K15" s="248"/>
    </row>
    <row r="16" spans="2:11" s="220" customFormat="1" ht="12" customHeight="1" thickBot="1">
      <c r="B16" s="224" t="s">
        <v>276</v>
      </c>
      <c r="C16" s="223"/>
      <c r="D16" s="247"/>
      <c r="E16" s="246"/>
      <c r="F16" s="247">
        <v>1</v>
      </c>
      <c r="G16" s="247"/>
      <c r="H16" s="247"/>
      <c r="I16" s="247"/>
      <c r="J16" s="247"/>
      <c r="K16" s="246">
        <f>D16+E16+H16+F16</f>
        <v>1</v>
      </c>
    </row>
    <row r="17" spans="2:11" s="220" customFormat="1" ht="16.5" customHeight="1">
      <c r="B17" s="227" t="s">
        <v>275</v>
      </c>
      <c r="C17" s="236">
        <v>4005</v>
      </c>
      <c r="D17" s="236"/>
      <c r="E17" s="235"/>
      <c r="F17" s="236"/>
      <c r="G17" s="236"/>
      <c r="H17" s="236"/>
      <c r="I17" s="236"/>
      <c r="J17" s="236"/>
      <c r="K17" s="245"/>
    </row>
    <row r="18" spans="2:11" s="220" customFormat="1" ht="12" customHeight="1" thickBot="1">
      <c r="B18" s="233" t="s">
        <v>274</v>
      </c>
      <c r="C18" s="222"/>
      <c r="D18" s="222"/>
      <c r="E18" s="221"/>
      <c r="F18" s="222"/>
      <c r="G18" s="222"/>
      <c r="H18" s="222"/>
      <c r="I18" s="222"/>
      <c r="J18" s="222"/>
      <c r="K18" s="244"/>
    </row>
    <row r="19" spans="2:11" s="220" customFormat="1" ht="16.5" customHeight="1" thickBot="1">
      <c r="B19" s="233" t="s">
        <v>273</v>
      </c>
      <c r="C19" s="232">
        <v>4010</v>
      </c>
      <c r="D19" s="231"/>
      <c r="E19" s="230"/>
      <c r="F19" s="231"/>
      <c r="G19" s="231"/>
      <c r="H19" s="231"/>
      <c r="I19" s="231"/>
      <c r="J19" s="231"/>
      <c r="K19" s="230"/>
    </row>
    <row r="20" spans="2:11" s="220" customFormat="1" ht="16.5" customHeight="1" thickBot="1">
      <c r="B20" s="233" t="s">
        <v>272</v>
      </c>
      <c r="C20" s="232">
        <v>4090</v>
      </c>
      <c r="D20" s="231"/>
      <c r="E20" s="230"/>
      <c r="F20" s="231"/>
      <c r="G20" s="231"/>
      <c r="H20" s="231"/>
      <c r="I20" s="231"/>
      <c r="J20" s="231"/>
      <c r="K20" s="230"/>
    </row>
    <row r="21" spans="2:20" s="220" customFormat="1" ht="26.25" customHeight="1" thickBot="1">
      <c r="B21" s="224" t="s">
        <v>271</v>
      </c>
      <c r="C21" s="229">
        <v>4095</v>
      </c>
      <c r="D21" s="243">
        <f>D16</f>
        <v>0</v>
      </c>
      <c r="E21" s="242">
        <f>E16</f>
        <v>0</v>
      </c>
      <c r="F21" s="243">
        <f>F16</f>
        <v>1</v>
      </c>
      <c r="G21" s="243"/>
      <c r="H21" s="243">
        <f>H16</f>
        <v>0</v>
      </c>
      <c r="I21" s="243"/>
      <c r="J21" s="243"/>
      <c r="K21" s="242">
        <f>K16</f>
        <v>1</v>
      </c>
      <c r="M21" s="240"/>
      <c r="N21" s="240"/>
      <c r="O21" s="240"/>
      <c r="P21" s="240"/>
      <c r="Q21" s="240"/>
      <c r="R21" s="240"/>
      <c r="S21" s="240"/>
      <c r="T21" s="240"/>
    </row>
    <row r="22" spans="2:20" s="220" customFormat="1" ht="26.25" customHeight="1" thickBot="1">
      <c r="B22" s="224" t="s">
        <v>270</v>
      </c>
      <c r="C22" s="229">
        <v>4100</v>
      </c>
      <c r="D22" s="231"/>
      <c r="E22" s="230"/>
      <c r="F22" s="231"/>
      <c r="G22" s="231"/>
      <c r="H22" s="231"/>
      <c r="I22" s="231"/>
      <c r="J22" s="231"/>
      <c r="K22" s="221">
        <f>D22+E22+H22</f>
        <v>0</v>
      </c>
      <c r="M22" s="241"/>
      <c r="N22" s="72"/>
      <c r="O22" s="241"/>
      <c r="P22" s="241"/>
      <c r="Q22" s="241"/>
      <c r="R22" s="241"/>
      <c r="S22" s="241"/>
      <c r="T22" s="72"/>
    </row>
    <row r="23" spans="2:20" s="220" customFormat="1" ht="29.25" customHeight="1" thickBot="1">
      <c r="B23" s="217" t="s">
        <v>269</v>
      </c>
      <c r="C23" s="229">
        <v>4110</v>
      </c>
      <c r="D23" s="231"/>
      <c r="E23" s="230"/>
      <c r="F23" s="231"/>
      <c r="G23" s="231"/>
      <c r="H23" s="231"/>
      <c r="I23" s="231"/>
      <c r="J23" s="231"/>
      <c r="K23" s="221"/>
      <c r="M23" s="240"/>
      <c r="N23" s="240"/>
      <c r="O23" s="240"/>
      <c r="P23" s="240"/>
      <c r="Q23" s="240"/>
      <c r="R23" s="240"/>
      <c r="S23" s="240"/>
      <c r="T23" s="240"/>
    </row>
    <row r="24" spans="2:11" s="220" customFormat="1" ht="13.5" customHeight="1">
      <c r="B24" s="239" t="s">
        <v>268</v>
      </c>
      <c r="C24" s="237">
        <v>4200</v>
      </c>
      <c r="D24" s="236"/>
      <c r="E24" s="235"/>
      <c r="F24" s="236"/>
      <c r="G24" s="236"/>
      <c r="H24" s="236"/>
      <c r="I24" s="236"/>
      <c r="J24" s="236"/>
      <c r="K24" s="624">
        <f>D25+E25+H25</f>
        <v>0</v>
      </c>
    </row>
    <row r="25" spans="2:11" s="220" customFormat="1" ht="24.75" customHeight="1" thickBot="1">
      <c r="B25" s="238" t="s">
        <v>267</v>
      </c>
      <c r="C25" s="234"/>
      <c r="D25" s="222"/>
      <c r="E25" s="221"/>
      <c r="F25" s="222"/>
      <c r="G25" s="222"/>
      <c r="H25" s="222"/>
      <c r="I25" s="222"/>
      <c r="J25" s="222"/>
      <c r="K25" s="625"/>
    </row>
    <row r="26" spans="2:11" s="220" customFormat="1" ht="27" customHeight="1" thickBot="1">
      <c r="B26" s="233" t="s">
        <v>266</v>
      </c>
      <c r="C26" s="232">
        <v>4205</v>
      </c>
      <c r="D26" s="231"/>
      <c r="E26" s="230"/>
      <c r="F26" s="231"/>
      <c r="G26" s="231"/>
      <c r="H26" s="231"/>
      <c r="I26" s="231"/>
      <c r="J26" s="231"/>
      <c r="K26" s="221"/>
    </row>
    <row r="27" spans="2:11" s="220" customFormat="1" ht="32.25" customHeight="1" thickBot="1">
      <c r="B27" s="233" t="s">
        <v>265</v>
      </c>
      <c r="C27" s="232">
        <v>4210</v>
      </c>
      <c r="D27" s="231"/>
      <c r="E27" s="230"/>
      <c r="F27" s="231"/>
      <c r="G27" s="231"/>
      <c r="H27" s="231"/>
      <c r="I27" s="231"/>
      <c r="J27" s="231"/>
      <c r="K27" s="230"/>
    </row>
    <row r="28" spans="2:11" s="220" customFormat="1" ht="12.75" customHeight="1">
      <c r="B28" s="239" t="s">
        <v>264</v>
      </c>
      <c r="C28" s="237">
        <v>4240</v>
      </c>
      <c r="D28" s="236"/>
      <c r="E28" s="235"/>
      <c r="F28" s="236"/>
      <c r="G28" s="236"/>
      <c r="H28" s="236"/>
      <c r="I28" s="236"/>
      <c r="J28" s="236"/>
      <c r="K28" s="235"/>
    </row>
    <row r="29" spans="2:11" s="220" customFormat="1" ht="13.5" customHeight="1" thickBot="1">
      <c r="B29" s="238" t="s">
        <v>263</v>
      </c>
      <c r="C29" s="234"/>
      <c r="D29" s="222"/>
      <c r="E29" s="221"/>
      <c r="F29" s="222"/>
      <c r="G29" s="222"/>
      <c r="H29" s="222"/>
      <c r="I29" s="222"/>
      <c r="J29" s="222"/>
      <c r="K29" s="221"/>
    </row>
    <row r="30" spans="2:11" s="220" customFormat="1" ht="23.25" customHeight="1" thickBot="1">
      <c r="B30" s="233" t="s">
        <v>262</v>
      </c>
      <c r="C30" s="232">
        <v>4245</v>
      </c>
      <c r="D30" s="231"/>
      <c r="E30" s="230"/>
      <c r="F30" s="231"/>
      <c r="G30" s="231"/>
      <c r="H30" s="231"/>
      <c r="I30" s="231"/>
      <c r="J30" s="231"/>
      <c r="K30" s="230"/>
    </row>
    <row r="31" spans="2:11" s="220" customFormat="1" ht="16.5" customHeight="1">
      <c r="B31" s="227" t="s">
        <v>261</v>
      </c>
      <c r="C31" s="237">
        <v>4260</v>
      </c>
      <c r="D31" s="236"/>
      <c r="E31" s="235"/>
      <c r="F31" s="236"/>
      <c r="G31" s="236"/>
      <c r="H31" s="236"/>
      <c r="I31" s="236"/>
      <c r="J31" s="236"/>
      <c r="K31" s="235"/>
    </row>
    <row r="32" spans="2:11" s="220" customFormat="1" ht="11.25" customHeight="1" thickBot="1">
      <c r="B32" s="233" t="s">
        <v>260</v>
      </c>
      <c r="C32" s="234"/>
      <c r="D32" s="222"/>
      <c r="E32" s="221"/>
      <c r="F32" s="222"/>
      <c r="G32" s="222"/>
      <c r="H32" s="222"/>
      <c r="I32" s="222"/>
      <c r="J32" s="222"/>
      <c r="K32" s="221"/>
    </row>
    <row r="33" spans="2:11" s="220" customFormat="1" ht="24.75" customHeight="1" hidden="1" thickBot="1">
      <c r="B33" s="233" t="s">
        <v>259</v>
      </c>
      <c r="C33" s="232">
        <v>4265</v>
      </c>
      <c r="D33" s="231"/>
      <c r="E33" s="230"/>
      <c r="F33" s="231"/>
      <c r="G33" s="231"/>
      <c r="H33" s="231"/>
      <c r="I33" s="231"/>
      <c r="J33" s="231"/>
      <c r="K33" s="230"/>
    </row>
    <row r="34" spans="2:11" s="220" customFormat="1" ht="24" customHeight="1" hidden="1" thickBot="1">
      <c r="B34" s="233" t="s">
        <v>258</v>
      </c>
      <c r="C34" s="232">
        <v>4270</v>
      </c>
      <c r="D34" s="231"/>
      <c r="E34" s="230"/>
      <c r="F34" s="231"/>
      <c r="G34" s="231"/>
      <c r="H34" s="231"/>
      <c r="I34" s="231"/>
      <c r="J34" s="231"/>
      <c r="K34" s="230"/>
    </row>
    <row r="35" spans="2:11" s="220" customFormat="1" ht="16.5" customHeight="1" thickBot="1">
      <c r="B35" s="233" t="s">
        <v>257</v>
      </c>
      <c r="C35" s="232">
        <v>4275</v>
      </c>
      <c r="D35" s="231"/>
      <c r="E35" s="230"/>
      <c r="F35" s="231"/>
      <c r="G35" s="231"/>
      <c r="H35" s="231"/>
      <c r="I35" s="231"/>
      <c r="J35" s="231"/>
      <c r="K35" s="230"/>
    </row>
    <row r="36" spans="2:11" s="220" customFormat="1" ht="16.5" customHeight="1" thickBot="1">
      <c r="B36" s="233" t="s">
        <v>256</v>
      </c>
      <c r="C36" s="232">
        <v>4290</v>
      </c>
      <c r="D36" s="231"/>
      <c r="E36" s="230"/>
      <c r="F36" s="231">
        <v>-1</v>
      </c>
      <c r="G36" s="231"/>
      <c r="H36" s="231"/>
      <c r="I36" s="231"/>
      <c r="J36" s="231"/>
      <c r="K36" s="230">
        <f>D36+E36+F36+G36+H36+I36+J36</f>
        <v>-1</v>
      </c>
    </row>
    <row r="37" spans="2:11" s="220" customFormat="1" ht="16.5" customHeight="1" thickBot="1">
      <c r="B37" s="233" t="s">
        <v>255</v>
      </c>
      <c r="C37" s="232"/>
      <c r="D37" s="231"/>
      <c r="E37" s="230"/>
      <c r="F37" s="231"/>
      <c r="G37" s="231"/>
      <c r="H37" s="231"/>
      <c r="I37" s="231"/>
      <c r="J37" s="231"/>
      <c r="K37" s="230">
        <f>D37+E37+F37+G37+H37+I37+J37</f>
        <v>0</v>
      </c>
    </row>
    <row r="38" spans="2:11" s="220" customFormat="1" ht="17.25" customHeight="1" thickBot="1">
      <c r="B38" s="224" t="s">
        <v>254</v>
      </c>
      <c r="C38" s="229">
        <v>4295</v>
      </c>
      <c r="D38" s="228">
        <f>D22+D23-D24-D26-D27+D28+D30-D31-D33-D34-D35+D36-D37</f>
        <v>0</v>
      </c>
      <c r="E38" s="228">
        <f>E22+E23-E24-E26-E27+E28+E30-E31-E33-E34-E35+E36-E37</f>
        <v>0</v>
      </c>
      <c r="F38" s="228">
        <f>F22+F23-F24-F26-F27+F28+F30-F31-F33-F34-F35+F36-F37</f>
        <v>-1</v>
      </c>
      <c r="G38" s="228">
        <f>G22+G23-G24-G26-G27+G28+G30-G31-G33-G34-G35+G36-G37</f>
        <v>0</v>
      </c>
      <c r="H38" s="228">
        <f>H22+H23-H24-H26-H27+H28+H30-H31-H33-H34-H35+H36-H37-H25</f>
        <v>0</v>
      </c>
      <c r="I38" s="228">
        <f>I22+I23-I24-I26-I27+I28+I30-I31-I33-I34-I35+I36-I37-I25</f>
        <v>0</v>
      </c>
      <c r="J38" s="228">
        <f>J22+J23-J24-J26-J27+J28+J30-J31-J33-J34-J35+J36-J37-J25</f>
        <v>0</v>
      </c>
      <c r="K38" s="228">
        <f>K22+K23-K24-K26-K27+K28+K30-K31-K33-K34-K35+K36-K37-K25</f>
        <v>-1</v>
      </c>
    </row>
    <row r="39" spans="2:11" s="220" customFormat="1" ht="16.5" customHeight="1">
      <c r="B39" s="227" t="s">
        <v>253</v>
      </c>
      <c r="C39" s="226">
        <v>4300</v>
      </c>
      <c r="D39" s="225">
        <f aca="true" t="shared" si="0" ref="D39:K39">D21+D38</f>
        <v>0</v>
      </c>
      <c r="E39" s="225">
        <f t="shared" si="0"/>
        <v>0</v>
      </c>
      <c r="F39" s="225">
        <f t="shared" si="0"/>
        <v>0</v>
      </c>
      <c r="G39" s="225">
        <f t="shared" si="0"/>
        <v>0</v>
      </c>
      <c r="H39" s="225">
        <f t="shared" si="0"/>
        <v>0</v>
      </c>
      <c r="I39" s="225">
        <f t="shared" si="0"/>
        <v>0</v>
      </c>
      <c r="J39" s="225">
        <f t="shared" si="0"/>
        <v>0</v>
      </c>
      <c r="K39" s="225">
        <f t="shared" si="0"/>
        <v>0</v>
      </c>
    </row>
    <row r="40" spans="2:11" s="220" customFormat="1" ht="16.5" customHeight="1" thickBot="1">
      <c r="B40" s="224" t="s">
        <v>252</v>
      </c>
      <c r="C40" s="223"/>
      <c r="D40" s="222"/>
      <c r="E40" s="221"/>
      <c r="F40" s="222"/>
      <c r="G40" s="222"/>
      <c r="H40" s="222"/>
      <c r="I40" s="222"/>
      <c r="J40" s="222"/>
      <c r="K40" s="221"/>
    </row>
    <row r="41" ht="12.75">
      <c r="B41" s="74"/>
    </row>
    <row r="42" ht="12.75">
      <c r="B42" s="74"/>
    </row>
    <row r="43" spans="2:10" ht="12.75">
      <c r="B43" s="614" t="str">
        <f>'[2]форма 1'!B113</f>
        <v>Керівник</v>
      </c>
      <c r="C43" s="615"/>
      <c r="H43" t="s">
        <v>251</v>
      </c>
      <c r="I43" s="6" t="str">
        <f>'[2]форма 1'!D113</f>
        <v>Наконечна Світлана Вікторівна</v>
      </c>
      <c r="J43" s="3"/>
    </row>
    <row r="44" spans="2:9" ht="12.75">
      <c r="B44" s="74"/>
      <c r="H44" s="3"/>
      <c r="I44" s="3"/>
    </row>
    <row r="45" spans="2:10" ht="14.25" customHeight="1">
      <c r="B45" s="74" t="s">
        <v>96</v>
      </c>
      <c r="H45" t="s">
        <v>251</v>
      </c>
      <c r="I45" s="6" t="str">
        <f>'[2]форма 1'!D115</f>
        <v>Кочан Любов Олексіївна</v>
      </c>
      <c r="J45" s="3"/>
    </row>
  </sheetData>
  <sheetProtection/>
  <mergeCells count="7">
    <mergeCell ref="B43:C43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A1">
      <selection activeCell="D56" sqref="D56:D59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15.75">
      <c r="A2" s="294" t="str">
        <f>'[2]форма 1'!B8</f>
        <v>Підприємство                    ДО "Західна ТІДГК"</v>
      </c>
      <c r="B2" s="293"/>
      <c r="C2" s="293"/>
      <c r="D2" s="293"/>
      <c r="E2" s="293"/>
      <c r="F2" s="281"/>
      <c r="G2" s="281"/>
      <c r="H2" s="281"/>
      <c r="L2" s="282" t="s">
        <v>351</v>
      </c>
      <c r="M2" s="281"/>
      <c r="N2" s="291">
        <f>'[2]форма 1'!D8</f>
        <v>22360549</v>
      </c>
      <c r="O2" s="266"/>
    </row>
    <row r="3" spans="1:15" ht="15.75">
      <c r="A3" s="289" t="s">
        <v>350</v>
      </c>
      <c r="B3" s="288"/>
      <c r="C3" s="288"/>
      <c r="D3" s="288"/>
      <c r="E3" s="288"/>
      <c r="F3" s="281"/>
      <c r="G3" s="281"/>
      <c r="H3" s="281"/>
      <c r="L3" s="282" t="s">
        <v>349</v>
      </c>
      <c r="M3" s="281"/>
      <c r="N3" s="292">
        <f>'[2]форма 1'!D9</f>
        <v>4610100000</v>
      </c>
      <c r="O3" s="266"/>
    </row>
    <row r="4" spans="1:15" ht="15.75">
      <c r="A4" s="289" t="s">
        <v>348</v>
      </c>
      <c r="B4" s="288"/>
      <c r="C4" s="288"/>
      <c r="D4" s="288"/>
      <c r="E4" s="288"/>
      <c r="F4" s="281"/>
      <c r="G4" s="281"/>
      <c r="H4" s="281"/>
      <c r="L4" s="282" t="s">
        <v>347</v>
      </c>
      <c r="M4" s="281"/>
      <c r="N4" s="291">
        <v>2524</v>
      </c>
      <c r="O4" s="266"/>
    </row>
    <row r="5" spans="1:15" ht="15.75">
      <c r="A5" s="289" t="s">
        <v>346</v>
      </c>
      <c r="B5" s="288"/>
      <c r="C5" s="288"/>
      <c r="D5" s="288"/>
      <c r="E5" s="288"/>
      <c r="F5" s="281"/>
      <c r="G5" s="281"/>
      <c r="H5" s="281"/>
      <c r="L5" s="282" t="s">
        <v>345</v>
      </c>
      <c r="M5" s="281"/>
      <c r="N5" s="291">
        <v>425</v>
      </c>
      <c r="O5" s="266"/>
    </row>
    <row r="6" spans="1:15" ht="15.75">
      <c r="A6" s="289" t="s">
        <v>344</v>
      </c>
      <c r="B6" s="288"/>
      <c r="C6" s="288"/>
      <c r="D6" s="288"/>
      <c r="E6" s="288"/>
      <c r="F6" s="281"/>
      <c r="G6" s="281"/>
      <c r="H6" s="281"/>
      <c r="L6" s="282" t="s">
        <v>343</v>
      </c>
      <c r="M6" s="281"/>
      <c r="N6" s="290" t="s">
        <v>124</v>
      </c>
      <c r="O6" s="266"/>
    </row>
    <row r="7" spans="1:15" ht="15.75">
      <c r="A7" s="289" t="s">
        <v>342</v>
      </c>
      <c r="B7" s="288"/>
      <c r="C7" s="288"/>
      <c r="D7" s="288"/>
      <c r="E7" s="288"/>
      <c r="F7" s="281"/>
      <c r="G7" s="281"/>
      <c r="H7" s="281"/>
      <c r="L7" s="282" t="s">
        <v>341</v>
      </c>
      <c r="M7" s="281"/>
      <c r="N7" s="266"/>
      <c r="O7" s="266"/>
    </row>
    <row r="8" spans="1:15" ht="15.75">
      <c r="A8" s="289" t="s">
        <v>340</v>
      </c>
      <c r="B8" s="288"/>
      <c r="C8" s="288"/>
      <c r="D8" s="288"/>
      <c r="E8" s="288"/>
      <c r="F8" s="281"/>
      <c r="G8" s="281"/>
      <c r="H8" s="281"/>
      <c r="I8" s="281"/>
      <c r="J8" s="281"/>
      <c r="K8" s="281"/>
      <c r="L8" s="281"/>
      <c r="M8" s="281"/>
      <c r="N8" s="266"/>
      <c r="O8" s="266"/>
    </row>
    <row r="9" spans="1:15" ht="9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66"/>
      <c r="O9" s="266"/>
    </row>
    <row r="10" spans="1:15" ht="18.75">
      <c r="A10" s="287"/>
      <c r="B10" s="281"/>
      <c r="C10" s="281"/>
      <c r="D10" s="281"/>
      <c r="E10" s="286" t="s">
        <v>339</v>
      </c>
      <c r="F10" s="285"/>
      <c r="G10" s="285"/>
      <c r="H10" s="285"/>
      <c r="I10" s="285"/>
      <c r="J10" s="281"/>
      <c r="K10" s="281"/>
      <c r="L10" s="281"/>
      <c r="M10" s="281"/>
      <c r="N10" s="266"/>
      <c r="O10" s="266"/>
    </row>
    <row r="11" spans="1:15" ht="18.75">
      <c r="A11" s="287"/>
      <c r="B11" s="281"/>
      <c r="C11" s="281"/>
      <c r="D11" s="281"/>
      <c r="E11" s="285"/>
      <c r="F11" s="285"/>
      <c r="G11" s="286" t="s">
        <v>649</v>
      </c>
      <c r="H11" s="285"/>
      <c r="I11" s="285"/>
      <c r="J11" s="281"/>
      <c r="K11" s="281"/>
      <c r="L11" s="281"/>
      <c r="M11" s="281"/>
      <c r="N11" s="266"/>
      <c r="O11" s="266"/>
    </row>
    <row r="12" spans="1:15" ht="18.75">
      <c r="A12" s="281"/>
      <c r="B12" s="281"/>
      <c r="C12" s="281"/>
      <c r="D12" s="281"/>
      <c r="E12" s="285"/>
      <c r="F12" s="285"/>
      <c r="G12" s="285"/>
      <c r="H12" s="285"/>
      <c r="I12" s="284" t="s">
        <v>338</v>
      </c>
      <c r="J12" s="281"/>
      <c r="K12" s="281"/>
      <c r="L12" s="281"/>
      <c r="M12" s="281"/>
      <c r="N12" s="266"/>
      <c r="O12" s="266"/>
    </row>
    <row r="13" spans="1:15" ht="15.75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2" t="s">
        <v>337</v>
      </c>
      <c r="L13" s="281"/>
      <c r="M13" s="283" t="s">
        <v>336</v>
      </c>
      <c r="N13" s="266"/>
      <c r="O13" s="266"/>
    </row>
    <row r="14" spans="1:15" ht="8.25" customHeight="1">
      <c r="A14" s="282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66"/>
      <c r="O14" s="266"/>
    </row>
    <row r="15" spans="1:15" ht="12.75" hidden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1:15" ht="12.75" hidden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1:15" ht="12.75" hidden="1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</row>
    <row r="18" spans="1:15" ht="15.75">
      <c r="A18" s="280"/>
      <c r="B18" s="280"/>
      <c r="C18" s="280"/>
      <c r="D18" s="280"/>
      <c r="E18" s="280"/>
      <c r="F18" s="628" t="s">
        <v>335</v>
      </c>
      <c r="G18" s="628"/>
      <c r="H18" s="628"/>
      <c r="I18" s="628"/>
      <c r="J18" s="280"/>
      <c r="K18" s="280"/>
      <c r="L18" s="280"/>
      <c r="M18" s="280"/>
      <c r="N18" s="280"/>
      <c r="O18" s="280"/>
    </row>
    <row r="19" spans="1:15" ht="12.75">
      <c r="A19" s="633" t="s">
        <v>334</v>
      </c>
      <c r="B19" s="631" t="s">
        <v>2</v>
      </c>
      <c r="C19" s="626" t="s">
        <v>333</v>
      </c>
      <c r="D19" s="627"/>
      <c r="E19" s="631" t="s">
        <v>332</v>
      </c>
      <c r="F19" s="626" t="s">
        <v>331</v>
      </c>
      <c r="G19" s="627"/>
      <c r="H19" s="629" t="s">
        <v>330</v>
      </c>
      <c r="I19" s="630"/>
      <c r="J19" s="631" t="s">
        <v>329</v>
      </c>
      <c r="K19" s="631" t="s">
        <v>328</v>
      </c>
      <c r="L19" s="629" t="s">
        <v>327</v>
      </c>
      <c r="M19" s="630"/>
      <c r="N19" s="626" t="s">
        <v>326</v>
      </c>
      <c r="O19" s="627"/>
    </row>
    <row r="20" spans="1:15" ht="56.25">
      <c r="A20" s="634"/>
      <c r="B20" s="632"/>
      <c r="C20" s="279" t="s">
        <v>324</v>
      </c>
      <c r="D20" s="279" t="s">
        <v>323</v>
      </c>
      <c r="E20" s="632"/>
      <c r="F20" s="279" t="s">
        <v>325</v>
      </c>
      <c r="G20" s="279" t="s">
        <v>323</v>
      </c>
      <c r="H20" s="279" t="s">
        <v>324</v>
      </c>
      <c r="I20" s="279" t="s">
        <v>323</v>
      </c>
      <c r="J20" s="632"/>
      <c r="K20" s="632"/>
      <c r="L20" s="279" t="s">
        <v>325</v>
      </c>
      <c r="M20" s="279" t="s">
        <v>323</v>
      </c>
      <c r="N20" s="279" t="s">
        <v>324</v>
      </c>
      <c r="O20" s="279" t="s">
        <v>323</v>
      </c>
    </row>
    <row r="21" spans="1:15" ht="12.75">
      <c r="A21" s="278" t="s">
        <v>322</v>
      </c>
      <c r="B21" s="276" t="s">
        <v>321</v>
      </c>
      <c r="C21" s="276" t="s">
        <v>320</v>
      </c>
      <c r="D21" s="276" t="s">
        <v>319</v>
      </c>
      <c r="E21" s="276" t="s">
        <v>318</v>
      </c>
      <c r="F21" s="277" t="s">
        <v>317</v>
      </c>
      <c r="G21" s="276" t="s">
        <v>316</v>
      </c>
      <c r="H21" s="276" t="s">
        <v>315</v>
      </c>
      <c r="I21" s="276" t="s">
        <v>314</v>
      </c>
      <c r="J21" s="276" t="s">
        <v>189</v>
      </c>
      <c r="K21" s="276" t="s">
        <v>313</v>
      </c>
      <c r="L21" s="276" t="s">
        <v>312</v>
      </c>
      <c r="M21" s="276" t="s">
        <v>311</v>
      </c>
      <c r="N21" s="275" t="s">
        <v>310</v>
      </c>
      <c r="O21" s="275" t="s">
        <v>309</v>
      </c>
    </row>
    <row r="22" spans="1:15" ht="15.75">
      <c r="A22" s="272" t="s">
        <v>308</v>
      </c>
      <c r="B22" s="271" t="s">
        <v>307</v>
      </c>
      <c r="C22" s="273"/>
      <c r="D22" s="273"/>
      <c r="E22" s="274"/>
      <c r="F22" s="273"/>
      <c r="G22" s="273"/>
      <c r="H22" s="273"/>
      <c r="I22" s="273"/>
      <c r="J22" s="273"/>
      <c r="K22" s="273"/>
      <c r="L22" s="273"/>
      <c r="M22" s="273"/>
      <c r="N22" s="269">
        <f aca="true" t="shared" si="0" ref="N22:N28">C22+E22+F22-H22+L22</f>
        <v>0</v>
      </c>
      <c r="O22" s="269">
        <f aca="true" t="shared" si="1" ref="O22:O28">D22+G22-I22+J22+M22</f>
        <v>0</v>
      </c>
    </row>
    <row r="23" spans="1:15" ht="15.75">
      <c r="A23" s="272" t="s">
        <v>306</v>
      </c>
      <c r="B23" s="271" t="s">
        <v>305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69">
        <f t="shared" si="0"/>
        <v>0</v>
      </c>
      <c r="O23" s="269">
        <f t="shared" si="1"/>
        <v>0</v>
      </c>
    </row>
    <row r="24" spans="1:15" ht="15.75">
      <c r="A24" s="272" t="s">
        <v>304</v>
      </c>
      <c r="B24" s="271" t="s">
        <v>303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69">
        <f t="shared" si="0"/>
        <v>0</v>
      </c>
      <c r="O24" s="269">
        <f t="shared" si="1"/>
        <v>0</v>
      </c>
    </row>
    <row r="25" spans="1:15" ht="15.75">
      <c r="A25" s="272" t="s">
        <v>302</v>
      </c>
      <c r="B25" s="271" t="s">
        <v>301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69">
        <f t="shared" si="0"/>
        <v>0</v>
      </c>
      <c r="O25" s="269">
        <f t="shared" si="1"/>
        <v>0</v>
      </c>
    </row>
    <row r="26" spans="1:15" ht="15.75">
      <c r="A26" s="272" t="s">
        <v>300</v>
      </c>
      <c r="B26" s="271" t="s">
        <v>299</v>
      </c>
      <c r="C26" s="273"/>
      <c r="D26" s="273"/>
      <c r="E26" s="274"/>
      <c r="F26" s="273"/>
      <c r="G26" s="273"/>
      <c r="H26" s="274"/>
      <c r="I26" s="274"/>
      <c r="J26" s="274"/>
      <c r="K26" s="273"/>
      <c r="L26" s="273"/>
      <c r="M26" s="273"/>
      <c r="N26" s="269">
        <f t="shared" si="0"/>
        <v>0</v>
      </c>
      <c r="O26" s="269">
        <f t="shared" si="1"/>
        <v>0</v>
      </c>
    </row>
    <row r="27" spans="1:15" ht="15.75">
      <c r="A27" s="272" t="s">
        <v>298</v>
      </c>
      <c r="B27" s="271" t="s">
        <v>297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69">
        <f t="shared" si="0"/>
        <v>0</v>
      </c>
      <c r="O27" s="269">
        <f t="shared" si="1"/>
        <v>0</v>
      </c>
    </row>
    <row r="28" spans="1:15" ht="15.75">
      <c r="A28" s="272" t="s">
        <v>296</v>
      </c>
      <c r="B28" s="271" t="s">
        <v>295</v>
      </c>
      <c r="C28" s="273"/>
      <c r="D28" s="273"/>
      <c r="E28" s="273"/>
      <c r="F28" s="273"/>
      <c r="G28" s="273"/>
      <c r="H28" s="273"/>
      <c r="I28" s="273"/>
      <c r="J28" s="274"/>
      <c r="K28" s="273"/>
      <c r="L28" s="273"/>
      <c r="M28" s="273"/>
      <c r="N28" s="269">
        <f t="shared" si="0"/>
        <v>0</v>
      </c>
      <c r="O28" s="269">
        <f t="shared" si="1"/>
        <v>0</v>
      </c>
    </row>
    <row r="29" spans="1:15" ht="15.75">
      <c r="A29" s="272" t="s">
        <v>13</v>
      </c>
      <c r="B29" s="271" t="s">
        <v>294</v>
      </c>
      <c r="C29" s="270">
        <f aca="true" t="shared" si="2" ref="C29:O29">C28+C25+C24+C23+C22+C27+C26</f>
        <v>0</v>
      </c>
      <c r="D29" s="270">
        <f t="shared" si="2"/>
        <v>0</v>
      </c>
      <c r="E29" s="269">
        <f t="shared" si="2"/>
        <v>0</v>
      </c>
      <c r="F29" s="270">
        <f t="shared" si="2"/>
        <v>0</v>
      </c>
      <c r="G29" s="270">
        <f t="shared" si="2"/>
        <v>0</v>
      </c>
      <c r="H29" s="269">
        <f t="shared" si="2"/>
        <v>0</v>
      </c>
      <c r="I29" s="269">
        <f t="shared" si="2"/>
        <v>0</v>
      </c>
      <c r="J29" s="269">
        <f t="shared" si="2"/>
        <v>0</v>
      </c>
      <c r="K29" s="270">
        <f t="shared" si="2"/>
        <v>0</v>
      </c>
      <c r="L29" s="270">
        <f t="shared" si="2"/>
        <v>0</v>
      </c>
      <c r="M29" s="270">
        <f t="shared" si="2"/>
        <v>0</v>
      </c>
      <c r="N29" s="269">
        <f t="shared" si="2"/>
        <v>0</v>
      </c>
      <c r="O29" s="269">
        <f t="shared" si="2"/>
        <v>0</v>
      </c>
    </row>
    <row r="30" spans="1:15" ht="12.75">
      <c r="A30" s="267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1:15" ht="12.75">
      <c r="A31" s="267" t="s">
        <v>293</v>
      </c>
      <c r="B31" s="267" t="s">
        <v>292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</row>
    <row r="32" spans="1:15" ht="12.75">
      <c r="A32" s="267"/>
      <c r="B32" s="267" t="s">
        <v>291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</row>
    <row r="33" spans="1:15" ht="12.75">
      <c r="A33" s="267"/>
      <c r="B33" s="267" t="s">
        <v>290</v>
      </c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</row>
    <row r="34" spans="1:15" ht="12.75">
      <c r="A34" s="267" t="s">
        <v>289</v>
      </c>
      <c r="B34" s="267" t="s">
        <v>288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</row>
    <row r="35" spans="1:15" ht="12.75">
      <c r="A35" s="267" t="s">
        <v>287</v>
      </c>
      <c r="B35" s="267" t="s">
        <v>286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ht="12.75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</row>
    <row r="37" spans="1:15" ht="12.75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</sheetData>
  <sheetProtection/>
  <mergeCells count="11">
    <mergeCell ref="A19:A20"/>
    <mergeCell ref="B19:B20"/>
    <mergeCell ref="C19:D19"/>
    <mergeCell ref="E19:E20"/>
    <mergeCell ref="N19:O19"/>
    <mergeCell ref="F18:I18"/>
    <mergeCell ref="F19:G19"/>
    <mergeCell ref="H19:I19"/>
    <mergeCell ref="J19:J20"/>
    <mergeCell ref="K19:K20"/>
    <mergeCell ref="L19:M1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C1">
      <selection activeCell="O23" sqref="O23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321"/>
      <c r="B1" s="344"/>
      <c r="C1" s="344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"/>
      <c r="R1" s="3"/>
      <c r="S1" s="3"/>
      <c r="T1" s="3"/>
    </row>
    <row r="2" spans="1:20" ht="22.5" customHeight="1">
      <c r="A2" s="321"/>
      <c r="B2" s="344"/>
      <c r="C2" s="344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"/>
      <c r="R2" s="3"/>
      <c r="S2" s="3"/>
      <c r="T2" s="3"/>
    </row>
    <row r="3" spans="1:20" ht="14.25" customHeight="1">
      <c r="A3" s="321"/>
      <c r="B3" s="342" t="s">
        <v>437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0.5" customHeight="1">
      <c r="A4" s="321"/>
      <c r="B4" s="340"/>
      <c r="C4" s="338"/>
      <c r="D4" s="636"/>
      <c r="E4" s="636"/>
      <c r="F4" s="340"/>
      <c r="G4" s="635" t="s">
        <v>436</v>
      </c>
      <c r="H4" s="636"/>
      <c r="I4" s="635" t="s">
        <v>435</v>
      </c>
      <c r="J4" s="642"/>
      <c r="K4" s="341" t="s">
        <v>434</v>
      </c>
      <c r="L4" s="338" t="s">
        <v>433</v>
      </c>
      <c r="M4" s="636" t="s">
        <v>432</v>
      </c>
      <c r="N4" s="636"/>
      <c r="O4" s="635" t="s">
        <v>431</v>
      </c>
      <c r="P4" s="636"/>
      <c r="Q4" s="635" t="s">
        <v>430</v>
      </c>
      <c r="R4" s="636"/>
      <c r="S4" s="636"/>
      <c r="T4" s="642"/>
    </row>
    <row r="5" spans="1:20" ht="11.25" customHeight="1">
      <c r="A5" s="321"/>
      <c r="B5" s="336" t="s">
        <v>429</v>
      </c>
      <c r="C5" s="335" t="s">
        <v>428</v>
      </c>
      <c r="D5" s="638" t="s">
        <v>427</v>
      </c>
      <c r="E5" s="638"/>
      <c r="F5" s="336" t="s">
        <v>426</v>
      </c>
      <c r="G5" s="637" t="s">
        <v>425</v>
      </c>
      <c r="H5" s="638"/>
      <c r="I5" s="637" t="s">
        <v>412</v>
      </c>
      <c r="J5" s="643"/>
      <c r="K5" s="333" t="s">
        <v>424</v>
      </c>
      <c r="L5" s="335" t="s">
        <v>423</v>
      </c>
      <c r="M5" s="638" t="s">
        <v>422</v>
      </c>
      <c r="N5" s="638"/>
      <c r="O5" s="637"/>
      <c r="P5" s="638"/>
      <c r="Q5" s="637"/>
      <c r="R5" s="638"/>
      <c r="S5" s="638"/>
      <c r="T5" s="643"/>
    </row>
    <row r="6" spans="1:20" ht="11.25" customHeight="1">
      <c r="A6" s="321"/>
      <c r="B6" s="336" t="s">
        <v>421</v>
      </c>
      <c r="C6" s="335" t="s">
        <v>420</v>
      </c>
      <c r="D6" s="638" t="s">
        <v>419</v>
      </c>
      <c r="E6" s="638"/>
      <c r="F6" s="336" t="s">
        <v>412</v>
      </c>
      <c r="G6" s="639"/>
      <c r="H6" s="640"/>
      <c r="I6" s="639"/>
      <c r="J6" s="641"/>
      <c r="K6" s="333" t="s">
        <v>418</v>
      </c>
      <c r="L6" s="335" t="s">
        <v>417</v>
      </c>
      <c r="M6" s="640"/>
      <c r="N6" s="640"/>
      <c r="O6" s="637"/>
      <c r="P6" s="638"/>
      <c r="Q6" s="637"/>
      <c r="R6" s="638"/>
      <c r="S6" s="638"/>
      <c r="T6" s="643"/>
    </row>
    <row r="7" spans="1:20" ht="11.25" customHeight="1">
      <c r="A7" s="321"/>
      <c r="B7" s="331"/>
      <c r="C7" s="332"/>
      <c r="D7" s="638"/>
      <c r="E7" s="638"/>
      <c r="F7" s="331"/>
      <c r="G7" s="639"/>
      <c r="H7" s="640"/>
      <c r="I7" s="639"/>
      <c r="J7" s="641"/>
      <c r="K7" s="333" t="s">
        <v>416</v>
      </c>
      <c r="L7" s="335" t="s">
        <v>415</v>
      </c>
      <c r="M7" s="640"/>
      <c r="N7" s="640"/>
      <c r="O7" s="637"/>
      <c r="P7" s="638"/>
      <c r="Q7" s="635" t="s">
        <v>414</v>
      </c>
      <c r="R7" s="636"/>
      <c r="S7" s="635" t="s">
        <v>413</v>
      </c>
      <c r="T7" s="642"/>
    </row>
    <row r="8" spans="1:20" ht="11.25" customHeight="1">
      <c r="A8" s="321"/>
      <c r="B8" s="331"/>
      <c r="C8" s="332"/>
      <c r="D8" s="640"/>
      <c r="E8" s="640"/>
      <c r="F8" s="331"/>
      <c r="G8" s="639"/>
      <c r="H8" s="640"/>
      <c r="I8" s="639"/>
      <c r="J8" s="641"/>
      <c r="K8" s="333" t="s">
        <v>412</v>
      </c>
      <c r="L8" s="335" t="s">
        <v>411</v>
      </c>
      <c r="M8" s="640"/>
      <c r="N8" s="640"/>
      <c r="O8" s="637"/>
      <c r="P8" s="638"/>
      <c r="Q8" s="644"/>
      <c r="R8" s="645"/>
      <c r="S8" s="644" t="s">
        <v>410</v>
      </c>
      <c r="T8" s="646"/>
    </row>
    <row r="9" spans="1:20" ht="10.5" customHeight="1">
      <c r="A9" s="321"/>
      <c r="B9" s="331"/>
      <c r="C9" s="332"/>
      <c r="D9" s="338" t="s">
        <v>408</v>
      </c>
      <c r="E9" s="341"/>
      <c r="F9" s="331"/>
      <c r="G9" s="340" t="s">
        <v>409</v>
      </c>
      <c r="H9" s="340"/>
      <c r="I9" s="338" t="s">
        <v>408</v>
      </c>
      <c r="J9" s="339"/>
      <c r="K9" s="259"/>
      <c r="L9" s="332"/>
      <c r="M9" s="340" t="s">
        <v>407</v>
      </c>
      <c r="N9" s="340"/>
      <c r="O9" s="338" t="s">
        <v>406</v>
      </c>
      <c r="P9" s="339"/>
      <c r="Q9" s="333" t="s">
        <v>406</v>
      </c>
      <c r="R9" s="338"/>
      <c r="S9" s="333" t="s">
        <v>406</v>
      </c>
      <c r="T9" s="338"/>
    </row>
    <row r="10" spans="1:45" ht="10.5" customHeight="1">
      <c r="A10" s="321"/>
      <c r="B10" s="331"/>
      <c r="C10" s="332"/>
      <c r="D10" s="335" t="s">
        <v>405</v>
      </c>
      <c r="E10" s="333" t="s">
        <v>399</v>
      </c>
      <c r="F10" s="331"/>
      <c r="G10" s="336" t="s">
        <v>404</v>
      </c>
      <c r="H10" s="336" t="s">
        <v>402</v>
      </c>
      <c r="I10" s="335" t="s">
        <v>404</v>
      </c>
      <c r="J10" s="337" t="s">
        <v>399</v>
      </c>
      <c r="K10" s="259"/>
      <c r="L10" s="332"/>
      <c r="M10" s="336" t="s">
        <v>403</v>
      </c>
      <c r="N10" s="336" t="s">
        <v>402</v>
      </c>
      <c r="O10" s="335" t="s">
        <v>400</v>
      </c>
      <c r="P10" s="337" t="s">
        <v>399</v>
      </c>
      <c r="Q10" s="333" t="s">
        <v>401</v>
      </c>
      <c r="R10" s="335" t="s">
        <v>399</v>
      </c>
      <c r="S10" s="333" t="s">
        <v>400</v>
      </c>
      <c r="T10" s="336" t="s">
        <v>399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0.5" customHeight="1">
      <c r="A11" s="321"/>
      <c r="B11" s="331"/>
      <c r="C11" s="332"/>
      <c r="D11" s="335" t="s">
        <v>395</v>
      </c>
      <c r="E11" s="259"/>
      <c r="F11" s="331"/>
      <c r="G11" s="336" t="s">
        <v>398</v>
      </c>
      <c r="H11" s="331"/>
      <c r="I11" s="335" t="s">
        <v>397</v>
      </c>
      <c r="J11" s="334"/>
      <c r="K11" s="259"/>
      <c r="L11" s="332"/>
      <c r="M11" s="331"/>
      <c r="N11" s="331"/>
      <c r="O11" s="332"/>
      <c r="P11" s="334"/>
      <c r="Q11" s="333" t="s">
        <v>395</v>
      </c>
      <c r="R11" s="332"/>
      <c r="S11" s="259"/>
      <c r="T11" s="331"/>
      <c r="U11" s="1"/>
      <c r="V11" s="29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97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0.5" customHeight="1">
      <c r="A12" s="321"/>
      <c r="B12" s="325"/>
      <c r="C12" s="327"/>
      <c r="D12" s="329"/>
      <c r="E12" s="326"/>
      <c r="F12" s="325"/>
      <c r="G12" s="330" t="s">
        <v>396</v>
      </c>
      <c r="H12" s="325"/>
      <c r="I12" s="329" t="s">
        <v>395</v>
      </c>
      <c r="J12" s="328"/>
      <c r="K12" s="326"/>
      <c r="L12" s="327"/>
      <c r="M12" s="325"/>
      <c r="N12" s="325"/>
      <c r="O12" s="327"/>
      <c r="P12" s="328"/>
      <c r="Q12" s="326"/>
      <c r="R12" s="327"/>
      <c r="S12" s="326"/>
      <c r="T12" s="32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1.25" customHeight="1">
      <c r="A13" s="321"/>
      <c r="B13" s="323">
        <v>1</v>
      </c>
      <c r="C13" s="323">
        <v>2</v>
      </c>
      <c r="D13" s="323">
        <v>3</v>
      </c>
      <c r="E13" s="323">
        <v>4</v>
      </c>
      <c r="F13" s="324">
        <v>5</v>
      </c>
      <c r="G13" s="324">
        <v>6</v>
      </c>
      <c r="H13" s="324">
        <v>7</v>
      </c>
      <c r="I13" s="324">
        <v>8</v>
      </c>
      <c r="J13" s="324">
        <v>9</v>
      </c>
      <c r="K13" s="323">
        <v>10</v>
      </c>
      <c r="L13" s="323">
        <v>1</v>
      </c>
      <c r="M13" s="323">
        <v>12</v>
      </c>
      <c r="N13" s="323">
        <v>13</v>
      </c>
      <c r="O13" s="323">
        <v>14</v>
      </c>
      <c r="P13" s="323">
        <v>15</v>
      </c>
      <c r="Q13" s="323">
        <v>16</v>
      </c>
      <c r="R13" s="323">
        <v>17</v>
      </c>
      <c r="S13" s="323">
        <v>18</v>
      </c>
      <c r="T13" s="322">
        <v>19</v>
      </c>
      <c r="U13" s="1"/>
      <c r="V13" s="296"/>
      <c r="W13" s="296"/>
      <c r="X13" s="296"/>
      <c r="Y13" s="296"/>
      <c r="Z13" s="296"/>
      <c r="AA13" s="296"/>
      <c r="AB13" s="296"/>
      <c r="AC13" s="298"/>
      <c r="AD13" s="298"/>
      <c r="AE13" s="298"/>
      <c r="AF13" s="298"/>
      <c r="AG13" s="1"/>
      <c r="AH13" s="1"/>
      <c r="AI13" s="296"/>
      <c r="AJ13" s="296"/>
      <c r="AK13" s="296"/>
      <c r="AL13" s="296"/>
      <c r="AM13" s="296"/>
      <c r="AN13" s="296"/>
      <c r="AO13" s="296"/>
      <c r="AP13" s="298"/>
      <c r="AQ13" s="298"/>
      <c r="AR13" s="298"/>
      <c r="AS13" s="298"/>
    </row>
    <row r="14" spans="1:45" ht="15" customHeight="1">
      <c r="A14" s="321"/>
      <c r="B14" s="316" t="s">
        <v>394</v>
      </c>
      <c r="C14" s="315">
        <v>100</v>
      </c>
      <c r="D14" s="320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3">
        <f aca="true" t="shared" si="0" ref="O14:O30">D14+F14-I14+M14+G14</f>
        <v>0</v>
      </c>
      <c r="P14" s="319">
        <f aca="true" t="shared" si="1" ref="P14:P30">E14+H14-J14+K14+N14</f>
        <v>0</v>
      </c>
      <c r="Q14" s="318"/>
      <c r="R14" s="318"/>
      <c r="S14" s="318"/>
      <c r="T14" s="317"/>
      <c r="U14" s="1"/>
      <c r="V14" s="295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95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 customHeight="1">
      <c r="A15" s="321"/>
      <c r="B15" s="316" t="s">
        <v>41</v>
      </c>
      <c r="C15" s="315">
        <v>105</v>
      </c>
      <c r="D15" s="320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3">
        <f t="shared" si="0"/>
        <v>0</v>
      </c>
      <c r="P15" s="319">
        <f t="shared" si="1"/>
        <v>0</v>
      </c>
      <c r="Q15" s="318"/>
      <c r="R15" s="318"/>
      <c r="S15" s="318"/>
      <c r="T15" s="317"/>
      <c r="U15" s="1"/>
      <c r="V15" s="295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95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" customHeight="1">
      <c r="A16" s="166"/>
      <c r="B16" s="316" t="s">
        <v>393</v>
      </c>
      <c r="C16" s="315">
        <v>110</v>
      </c>
      <c r="D16" s="320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3">
        <f t="shared" si="0"/>
        <v>0</v>
      </c>
      <c r="P16" s="319">
        <f t="shared" si="1"/>
        <v>0</v>
      </c>
      <c r="Q16" s="318"/>
      <c r="R16" s="318"/>
      <c r="S16" s="318"/>
      <c r="T16" s="317"/>
      <c r="U16" s="1"/>
      <c r="V16" s="295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95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4" customHeight="1">
      <c r="A17" s="166"/>
      <c r="B17" s="316" t="s">
        <v>392</v>
      </c>
      <c r="C17" s="315">
        <v>120</v>
      </c>
      <c r="D17" s="320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3">
        <f t="shared" si="0"/>
        <v>0</v>
      </c>
      <c r="P17" s="319">
        <f t="shared" si="1"/>
        <v>0</v>
      </c>
      <c r="Q17" s="318"/>
      <c r="R17" s="318"/>
      <c r="S17" s="318"/>
      <c r="T17" s="317"/>
      <c r="U17" s="1"/>
      <c r="V17" s="295"/>
      <c r="W17" s="295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95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A18" s="166"/>
      <c r="B18" s="316" t="s">
        <v>391</v>
      </c>
      <c r="C18" s="315">
        <v>130</v>
      </c>
      <c r="D18" s="318">
        <v>38</v>
      </c>
      <c r="E18" s="318">
        <v>38</v>
      </c>
      <c r="F18" s="318"/>
      <c r="G18" s="318"/>
      <c r="H18" s="318"/>
      <c r="I18" s="318"/>
      <c r="J18" s="318"/>
      <c r="K18" s="318"/>
      <c r="L18" s="318"/>
      <c r="M18" s="318"/>
      <c r="N18" s="318"/>
      <c r="O18" s="313">
        <f t="shared" si="0"/>
        <v>38</v>
      </c>
      <c r="P18" s="319">
        <f t="shared" si="1"/>
        <v>38</v>
      </c>
      <c r="Q18" s="318"/>
      <c r="R18" s="318"/>
      <c r="S18" s="318"/>
      <c r="T18" s="317"/>
      <c r="U18" s="1"/>
      <c r="V18" s="295"/>
      <c r="W18" s="29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95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166"/>
      <c r="B19" s="316" t="s">
        <v>390</v>
      </c>
      <c r="C19" s="315">
        <v>140</v>
      </c>
      <c r="D19" s="318">
        <v>65</v>
      </c>
      <c r="E19" s="318">
        <v>64</v>
      </c>
      <c r="F19" s="318"/>
      <c r="G19" s="318"/>
      <c r="H19" s="318"/>
      <c r="I19" s="318"/>
      <c r="J19" s="318"/>
      <c r="K19" s="318">
        <v>1</v>
      </c>
      <c r="L19" s="318"/>
      <c r="M19" s="318"/>
      <c r="N19" s="318"/>
      <c r="O19" s="313">
        <f t="shared" si="0"/>
        <v>65</v>
      </c>
      <c r="P19" s="319">
        <f t="shared" si="1"/>
        <v>65</v>
      </c>
      <c r="Q19" s="318"/>
      <c r="R19" s="318"/>
      <c r="S19" s="318"/>
      <c r="T19" s="317"/>
      <c r="U19" s="1"/>
      <c r="V19" s="295"/>
      <c r="W19" s="295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95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A20" s="166"/>
      <c r="B20" s="316" t="s">
        <v>389</v>
      </c>
      <c r="C20" s="315">
        <v>150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3">
        <f t="shared" si="0"/>
        <v>0</v>
      </c>
      <c r="P20" s="319">
        <f t="shared" si="1"/>
        <v>0</v>
      </c>
      <c r="Q20" s="318"/>
      <c r="R20" s="318"/>
      <c r="S20" s="318"/>
      <c r="T20" s="317"/>
      <c r="U20" s="1"/>
      <c r="V20" s="295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95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166"/>
      <c r="B21" s="316" t="s">
        <v>388</v>
      </c>
      <c r="C21" s="315">
        <v>160</v>
      </c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3">
        <f t="shared" si="0"/>
        <v>0</v>
      </c>
      <c r="P21" s="319">
        <f t="shared" si="1"/>
        <v>0</v>
      </c>
      <c r="Q21" s="318"/>
      <c r="R21" s="318"/>
      <c r="S21" s="318"/>
      <c r="T21" s="317"/>
      <c r="U21" s="1"/>
      <c r="V21" s="29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95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5" customHeight="1">
      <c r="B22" s="316" t="s">
        <v>387</v>
      </c>
      <c r="C22" s="315">
        <v>170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3">
        <f t="shared" si="0"/>
        <v>0</v>
      </c>
      <c r="P22" s="319">
        <f t="shared" si="1"/>
        <v>0</v>
      </c>
      <c r="Q22" s="318"/>
      <c r="R22" s="318"/>
      <c r="S22" s="318"/>
      <c r="T22" s="317"/>
      <c r="U22" s="1"/>
      <c r="V22" s="29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95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5" customHeight="1">
      <c r="B23" s="316" t="s">
        <v>386</v>
      </c>
      <c r="C23" s="315">
        <v>180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3">
        <f t="shared" si="0"/>
        <v>0</v>
      </c>
      <c r="P23" s="319">
        <f t="shared" si="1"/>
        <v>0</v>
      </c>
      <c r="Q23" s="318"/>
      <c r="R23" s="318"/>
      <c r="S23" s="318"/>
      <c r="T23" s="317"/>
      <c r="U23" s="1"/>
      <c r="V23" s="29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95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5" customHeight="1">
      <c r="B24" s="316" t="s">
        <v>385</v>
      </c>
      <c r="C24" s="315">
        <v>190</v>
      </c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3">
        <f t="shared" si="0"/>
        <v>0</v>
      </c>
      <c r="P24" s="319">
        <f t="shared" si="1"/>
        <v>0</v>
      </c>
      <c r="Q24" s="318"/>
      <c r="R24" s="318"/>
      <c r="S24" s="318"/>
      <c r="T24" s="317"/>
      <c r="U24" s="1"/>
      <c r="V24" s="29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95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24" customHeight="1">
      <c r="B25" s="316" t="s">
        <v>384</v>
      </c>
      <c r="C25" s="315">
        <v>200</v>
      </c>
      <c r="D25" s="318"/>
      <c r="E25" s="318"/>
      <c r="F25" s="318"/>
      <c r="G25" s="318"/>
      <c r="H25" s="318"/>
      <c r="I25" s="320"/>
      <c r="J25" s="318"/>
      <c r="K25" s="318"/>
      <c r="L25" s="318"/>
      <c r="M25" s="318"/>
      <c r="N25" s="318"/>
      <c r="O25" s="313">
        <f t="shared" si="0"/>
        <v>0</v>
      </c>
      <c r="P25" s="319">
        <f t="shared" si="1"/>
        <v>0</v>
      </c>
      <c r="Q25" s="318"/>
      <c r="R25" s="318"/>
      <c r="S25" s="318"/>
      <c r="T25" s="317"/>
      <c r="U25" s="1"/>
      <c r="V25" s="29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95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5" customHeight="1">
      <c r="B26" s="316" t="s">
        <v>383</v>
      </c>
      <c r="C26" s="315">
        <v>210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3">
        <f t="shared" si="0"/>
        <v>0</v>
      </c>
      <c r="P26" s="319">
        <f t="shared" si="1"/>
        <v>0</v>
      </c>
      <c r="Q26" s="318"/>
      <c r="R26" s="318"/>
      <c r="S26" s="318"/>
      <c r="T26" s="317"/>
      <c r="U26" s="1"/>
      <c r="V26" s="29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95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5" customHeight="1">
      <c r="B27" s="316" t="s">
        <v>382</v>
      </c>
      <c r="C27" s="315">
        <v>220</v>
      </c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3">
        <f t="shared" si="0"/>
        <v>0</v>
      </c>
      <c r="P27" s="319">
        <f t="shared" si="1"/>
        <v>0</v>
      </c>
      <c r="Q27" s="318"/>
      <c r="R27" s="318"/>
      <c r="S27" s="318"/>
      <c r="T27" s="317"/>
      <c r="U27" s="1"/>
      <c r="V27" s="29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95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5" customHeight="1">
      <c r="B28" s="316" t="s">
        <v>381</v>
      </c>
      <c r="C28" s="315">
        <v>230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3">
        <f t="shared" si="0"/>
        <v>0</v>
      </c>
      <c r="P28" s="319">
        <f t="shared" si="1"/>
        <v>0</v>
      </c>
      <c r="Q28" s="318"/>
      <c r="R28" s="318"/>
      <c r="S28" s="318"/>
      <c r="T28" s="317"/>
      <c r="U28" s="1"/>
      <c r="V28" s="295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295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5" customHeight="1">
      <c r="B29" s="316" t="s">
        <v>380</v>
      </c>
      <c r="C29" s="315">
        <v>240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3">
        <f t="shared" si="0"/>
        <v>0</v>
      </c>
      <c r="P29" s="319">
        <f t="shared" si="1"/>
        <v>0</v>
      </c>
      <c r="Q29" s="318"/>
      <c r="R29" s="318"/>
      <c r="S29" s="318"/>
      <c r="T29" s="317"/>
      <c r="U29" s="1"/>
      <c r="V29" s="29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95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5" customHeight="1">
      <c r="B30" s="316" t="s">
        <v>379</v>
      </c>
      <c r="C30" s="315">
        <v>250</v>
      </c>
      <c r="D30" s="318">
        <v>72</v>
      </c>
      <c r="E30" s="318">
        <v>72</v>
      </c>
      <c r="F30" s="318"/>
      <c r="G30" s="318"/>
      <c r="H30" s="318"/>
      <c r="I30" s="318"/>
      <c r="J30" s="318"/>
      <c r="K30" s="318"/>
      <c r="L30" s="318"/>
      <c r="M30" s="318"/>
      <c r="N30" s="318"/>
      <c r="O30" s="313">
        <f t="shared" si="0"/>
        <v>72</v>
      </c>
      <c r="P30" s="319">
        <f t="shared" si="1"/>
        <v>72</v>
      </c>
      <c r="Q30" s="318"/>
      <c r="R30" s="318"/>
      <c r="S30" s="318"/>
      <c r="T30" s="317"/>
      <c r="U30" s="1"/>
      <c r="V30" s="29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95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5.75" customHeight="1">
      <c r="B31" s="316" t="s">
        <v>13</v>
      </c>
      <c r="C31" s="315">
        <v>260</v>
      </c>
      <c r="D31" s="313">
        <f aca="true" t="shared" si="2" ref="D31:T31">SUM(D14:D30)</f>
        <v>175</v>
      </c>
      <c r="E31" s="313">
        <f t="shared" si="2"/>
        <v>174</v>
      </c>
      <c r="F31" s="313">
        <f t="shared" si="2"/>
        <v>0</v>
      </c>
      <c r="G31" s="313">
        <f t="shared" si="2"/>
        <v>0</v>
      </c>
      <c r="H31" s="313">
        <f t="shared" si="2"/>
        <v>0</v>
      </c>
      <c r="I31" s="313">
        <f t="shared" si="2"/>
        <v>0</v>
      </c>
      <c r="J31" s="313">
        <f t="shared" si="2"/>
        <v>0</v>
      </c>
      <c r="K31" s="313">
        <f t="shared" si="2"/>
        <v>1</v>
      </c>
      <c r="L31" s="313">
        <f t="shared" si="2"/>
        <v>0</v>
      </c>
      <c r="M31" s="314">
        <f t="shared" si="2"/>
        <v>0</v>
      </c>
      <c r="N31" s="313">
        <f t="shared" si="2"/>
        <v>0</v>
      </c>
      <c r="O31" s="313">
        <f t="shared" si="2"/>
        <v>175</v>
      </c>
      <c r="P31" s="313">
        <f t="shared" si="2"/>
        <v>175</v>
      </c>
      <c r="Q31" s="313">
        <f t="shared" si="2"/>
        <v>0</v>
      </c>
      <c r="R31" s="313">
        <f t="shared" si="2"/>
        <v>0</v>
      </c>
      <c r="S31" s="313">
        <f t="shared" si="2"/>
        <v>0</v>
      </c>
      <c r="T31" s="312">
        <f t="shared" si="2"/>
        <v>0</v>
      </c>
      <c r="U31" s="1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1"/>
      <c r="AH31" s="1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</row>
    <row r="32" spans="2:45" ht="12.75">
      <c r="B32" s="3"/>
      <c r="C32" s="3"/>
      <c r="D32" s="311"/>
      <c r="E32" s="311"/>
      <c r="F32" s="311"/>
      <c r="G32" s="311"/>
      <c r="H32" s="311"/>
      <c r="I32" s="3"/>
      <c r="J32" s="3"/>
      <c r="K32" s="310"/>
      <c r="L32" s="309"/>
      <c r="M32" s="309"/>
      <c r="N32" s="309"/>
      <c r="O32" s="308"/>
      <c r="P32" s="307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1.25" customHeight="1">
      <c r="B33" s="305" t="s">
        <v>378</v>
      </c>
      <c r="C33" s="299" t="s">
        <v>377</v>
      </c>
      <c r="D33" s="305"/>
      <c r="E33" s="3"/>
      <c r="F33" s="3"/>
      <c r="G33" s="3"/>
      <c r="H33" s="3"/>
      <c r="I33" s="3"/>
      <c r="J33" s="3"/>
      <c r="K33" s="3"/>
      <c r="L33" s="3"/>
      <c r="M33" s="3"/>
      <c r="N33" s="3"/>
      <c r="O33" s="305" t="s">
        <v>376</v>
      </c>
      <c r="P33" s="6"/>
      <c r="Q33" s="3"/>
      <c r="R33" s="3"/>
      <c r="S33" s="3"/>
      <c r="T33" s="3"/>
      <c r="U33" s="1"/>
      <c r="V33" s="29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1.25" customHeight="1">
      <c r="B34" s="3"/>
      <c r="C34" s="299" t="s">
        <v>375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05" t="s">
        <v>374</v>
      </c>
      <c r="P34" s="300"/>
      <c r="Q34" s="3"/>
      <c r="R34" s="3"/>
      <c r="S34" s="3"/>
      <c r="T34" s="3"/>
      <c r="U34" s="1"/>
      <c r="V34" s="296"/>
      <c r="W34" s="296"/>
      <c r="X34" s="296"/>
      <c r="Y34" s="296"/>
      <c r="Z34" s="296"/>
      <c r="AA34" s="296"/>
      <c r="AB34" s="296"/>
      <c r="AC34" s="298"/>
      <c r="AD34" s="298"/>
      <c r="AE34" s="298"/>
      <c r="AF34" s="298"/>
      <c r="AG34" s="1"/>
      <c r="AH34" s="1"/>
      <c r="AI34" s="306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1.25" customHeight="1">
      <c r="B35" s="3"/>
      <c r="C35" s="299" t="s">
        <v>373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05" t="s">
        <v>372</v>
      </c>
      <c r="P35" s="303"/>
      <c r="Q35" s="304"/>
      <c r="R35" s="3"/>
      <c r="S35" s="3"/>
      <c r="T35" s="3"/>
      <c r="U35" s="1"/>
      <c r="V35" s="29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96"/>
      <c r="AJ35" s="296"/>
      <c r="AK35" s="296"/>
      <c r="AL35" s="296"/>
      <c r="AM35" s="296"/>
      <c r="AN35" s="296"/>
      <c r="AO35" s="296"/>
      <c r="AP35" s="298"/>
      <c r="AQ35" s="298"/>
      <c r="AR35" s="298"/>
      <c r="AS35" s="298"/>
    </row>
    <row r="36" spans="2:45" ht="12.75">
      <c r="B36" s="305" t="s">
        <v>371</v>
      </c>
      <c r="C36" s="299" t="s">
        <v>370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05" t="s">
        <v>369</v>
      </c>
      <c r="P36" s="303">
        <v>12</v>
      </c>
      <c r="Q36" s="304"/>
      <c r="R36" s="3"/>
      <c r="S36" s="3"/>
      <c r="T36" s="3"/>
      <c r="U36" s="1"/>
      <c r="V36" s="295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95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2.75">
      <c r="B37" s="305"/>
      <c r="C37" s="299" t="s">
        <v>368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05" t="s">
        <v>367</v>
      </c>
      <c r="P37" s="303"/>
      <c r="Q37" s="3"/>
      <c r="R37" s="3"/>
      <c r="S37" s="3"/>
      <c r="T37" s="3"/>
      <c r="U37" s="1"/>
      <c r="V37" s="29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95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2.75">
      <c r="B38" s="299" t="s">
        <v>366</v>
      </c>
      <c r="C38" s="299" t="s">
        <v>365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05" t="s">
        <v>364</v>
      </c>
      <c r="P38" s="303"/>
      <c r="Q38" s="304"/>
      <c r="R38" s="3"/>
      <c r="S38" s="3"/>
      <c r="T38" s="3"/>
      <c r="U38" s="1"/>
      <c r="V38" s="29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295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2.75">
      <c r="B39" s="299"/>
      <c r="C39" s="299" t="s">
        <v>363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05" t="s">
        <v>362</v>
      </c>
      <c r="P39" s="303"/>
      <c r="Q39" s="304"/>
      <c r="R39" s="3"/>
      <c r="S39" s="3"/>
      <c r="T39" s="3"/>
      <c r="U39" s="1"/>
      <c r="V39" s="29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95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2.75">
      <c r="B40" s="299" t="s">
        <v>361</v>
      </c>
      <c r="C40" s="299" t="s">
        <v>360</v>
      </c>
      <c r="D40" s="3"/>
      <c r="E40" s="302"/>
      <c r="F40" s="302"/>
      <c r="G40" s="302"/>
      <c r="H40" s="302"/>
      <c r="I40" s="3"/>
      <c r="J40" s="302"/>
      <c r="K40" s="3"/>
      <c r="L40" s="3"/>
      <c r="M40" s="3"/>
      <c r="N40" s="3"/>
      <c r="O40" s="299" t="s">
        <v>359</v>
      </c>
      <c r="P40" s="303"/>
      <c r="Q40" s="304"/>
      <c r="R40" s="3"/>
      <c r="S40" s="3"/>
      <c r="T40" s="3"/>
      <c r="U40" s="1"/>
      <c r="V40" s="295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95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1.25" customHeight="1">
      <c r="B41" s="299" t="s">
        <v>358</v>
      </c>
      <c r="D41" s="302"/>
      <c r="E41" s="302"/>
      <c r="F41" s="302"/>
      <c r="G41" s="302"/>
      <c r="H41" s="302"/>
      <c r="I41" s="302"/>
      <c r="J41" s="302"/>
      <c r="K41" s="3"/>
      <c r="L41" s="3"/>
      <c r="M41" s="3"/>
      <c r="N41" s="3"/>
      <c r="O41" s="301" t="s">
        <v>357</v>
      </c>
      <c r="P41" s="303"/>
      <c r="Q41" s="3"/>
      <c r="R41" s="3"/>
      <c r="S41" s="3"/>
      <c r="T41" s="3"/>
      <c r="U41" s="1"/>
      <c r="V41" s="295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95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2.75">
      <c r="B42" s="301" t="s">
        <v>356</v>
      </c>
      <c r="C42" s="299" t="s">
        <v>355</v>
      </c>
      <c r="D42" s="302"/>
      <c r="E42" s="302"/>
      <c r="F42" s="302"/>
      <c r="G42" s="302"/>
      <c r="H42" s="302"/>
      <c r="I42" s="302"/>
      <c r="J42" s="302"/>
      <c r="K42" s="3"/>
      <c r="L42" s="3"/>
      <c r="M42" s="3"/>
      <c r="N42" s="3"/>
      <c r="O42" s="299" t="s">
        <v>354</v>
      </c>
      <c r="P42" s="6"/>
      <c r="Q42" s="3"/>
      <c r="R42" s="3"/>
      <c r="S42" s="3"/>
      <c r="T42" s="3"/>
      <c r="U42" s="1"/>
      <c r="V42" s="295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95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3:45" ht="12.75">
      <c r="C43" s="299" t="s">
        <v>353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01" t="s">
        <v>352</v>
      </c>
      <c r="P43" s="300"/>
      <c r="Q43" s="3"/>
      <c r="R43" s="3"/>
      <c r="S43" s="3"/>
      <c r="T43" s="3"/>
      <c r="U43" s="1"/>
      <c r="V43" s="295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95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2.75">
      <c r="B44" s="3"/>
      <c r="C44" s="29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295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295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1:45" ht="12.75">
      <c r="U45" s="1"/>
      <c r="V45" s="295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95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1:45" ht="12.75">
      <c r="U46" s="1"/>
      <c r="V46" s="295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95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1:45" ht="12.75">
      <c r="U47" s="1"/>
      <c r="V47" s="295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95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1:45" ht="12.75">
      <c r="U48" s="1"/>
      <c r="V48" s="29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95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1:45" ht="12.75">
      <c r="U49" s="1"/>
      <c r="V49" s="295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295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1:45" ht="12.75">
      <c r="U50" s="1"/>
      <c r="V50" s="295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295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1:45" ht="12.75">
      <c r="U51" s="1"/>
      <c r="V51" s="295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95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1:45" ht="12.75">
      <c r="U52" s="1"/>
      <c r="V52" s="295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295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1:45" ht="12.75">
      <c r="U53" s="1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1"/>
      <c r="AH53" s="1"/>
      <c r="AI53" s="295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1:45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</row>
    <row r="55" spans="21:45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1:45" ht="12.75">
      <c r="U56" s="1"/>
      <c r="V56" s="29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97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1:45" ht="12.75">
      <c r="U57" s="1"/>
      <c r="V57" s="296"/>
      <c r="W57" s="296"/>
      <c r="X57" s="296"/>
      <c r="Y57" s="296"/>
      <c r="Z57" s="296"/>
      <c r="AA57" s="296"/>
      <c r="AB57" s="296"/>
      <c r="AC57" s="298"/>
      <c r="AD57" s="298"/>
      <c r="AE57" s="298"/>
      <c r="AF57" s="298"/>
      <c r="AG57" s="1"/>
      <c r="AH57" s="1"/>
      <c r="AI57" s="296"/>
      <c r="AJ57" s="296"/>
      <c r="AK57" s="296"/>
      <c r="AL57" s="296"/>
      <c r="AM57" s="296"/>
      <c r="AN57" s="296"/>
      <c r="AO57" s="296"/>
      <c r="AP57" s="298"/>
      <c r="AQ57" s="298"/>
      <c r="AR57" s="298"/>
      <c r="AS57" s="298"/>
    </row>
    <row r="58" spans="21:45" ht="12.75">
      <c r="U58" s="1"/>
      <c r="V58" s="295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295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1:45" ht="12.75">
      <c r="U59" s="1"/>
      <c r="V59" s="295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95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1:45" ht="12.75">
      <c r="U60" s="1"/>
      <c r="V60" s="295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295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1:45" ht="12.75">
      <c r="U61" s="1"/>
      <c r="V61" s="295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95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1:45" ht="12.75">
      <c r="U62" s="1"/>
      <c r="V62" s="295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295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1:45" ht="12.75">
      <c r="U63" s="1"/>
      <c r="V63" s="295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295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1:45" ht="12.75">
      <c r="U64" s="1"/>
      <c r="V64" s="295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95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1:45" ht="12.75">
      <c r="U65" s="1"/>
      <c r="V65" s="295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295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1:45" ht="12.75">
      <c r="U66" s="1"/>
      <c r="V66" s="295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95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1:45" ht="12.75">
      <c r="U67" s="1"/>
      <c r="V67" s="295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95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1:45" ht="12.75">
      <c r="U68" s="1"/>
      <c r="V68" s="295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295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1:45" ht="12.75">
      <c r="U69" s="1"/>
      <c r="V69" s="295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295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1:45" ht="12.75">
      <c r="U70" s="1"/>
      <c r="V70" s="29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295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1:45" ht="12.75">
      <c r="U71" s="1"/>
      <c r="V71" s="29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295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1:45" ht="12.75">
      <c r="U72" s="1"/>
      <c r="V72" s="295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295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1:45" ht="12.75">
      <c r="U73" s="1"/>
      <c r="V73" s="295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295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1:45" ht="12.75">
      <c r="U74" s="1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1"/>
      <c r="AH74" s="1"/>
      <c r="AI74" s="295"/>
      <c r="AJ74" s="295"/>
      <c r="AK74" s="295"/>
      <c r="AL74" s="295"/>
      <c r="AM74" s="295"/>
      <c r="AN74" s="295"/>
      <c r="AO74" s="295"/>
      <c r="AP74" s="295"/>
      <c r="AQ74" s="295"/>
      <c r="AR74" s="295"/>
      <c r="AS74" s="295"/>
    </row>
    <row r="75" spans="21:45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1:45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1:45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1:45" ht="12.75">
      <c r="U78" s="1"/>
      <c r="V78" s="297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1:45" ht="12.75">
      <c r="U79" s="1"/>
      <c r="V79" s="296"/>
      <c r="W79" s="296"/>
      <c r="X79" s="296"/>
      <c r="Y79" s="296"/>
      <c r="Z79" s="296"/>
      <c r="AA79" s="296"/>
      <c r="AB79" s="296"/>
      <c r="AC79" s="298"/>
      <c r="AD79" s="298"/>
      <c r="AE79" s="298"/>
      <c r="AF79" s="298"/>
      <c r="AG79" s="1"/>
      <c r="AH79" s="1"/>
      <c r="AI79" s="1"/>
      <c r="AJ79" s="297"/>
      <c r="AK79" s="1"/>
      <c r="AL79" s="1"/>
      <c r="AM79" s="1"/>
      <c r="AN79" s="1"/>
      <c r="AO79" s="1"/>
      <c r="AP79" s="297"/>
      <c r="AQ79" s="1"/>
      <c r="AR79" s="1"/>
      <c r="AS79" s="1"/>
    </row>
    <row r="80" spans="21:45" ht="12.75">
      <c r="U80" s="1"/>
      <c r="V80" s="295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296"/>
      <c r="AK80" s="296"/>
      <c r="AL80" s="296"/>
      <c r="AM80" s="1"/>
      <c r="AN80" s="1"/>
      <c r="AO80" s="1"/>
      <c r="AP80" s="296"/>
      <c r="AQ80" s="296"/>
      <c r="AR80" s="296"/>
      <c r="AS80" s="1"/>
    </row>
    <row r="81" spans="21:45" ht="12.75">
      <c r="U81" s="1"/>
      <c r="V81" s="295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295"/>
      <c r="AK81" s="1"/>
      <c r="AL81" s="1"/>
      <c r="AM81" s="1"/>
      <c r="AN81" s="1"/>
      <c r="AO81" s="1"/>
      <c r="AP81" s="295"/>
      <c r="AQ81" s="1"/>
      <c r="AR81" s="1"/>
      <c r="AS81" s="1"/>
    </row>
    <row r="82" spans="21:45" ht="12.75">
      <c r="U82" s="1"/>
      <c r="V82" s="295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295"/>
      <c r="AK82" s="1"/>
      <c r="AL82" s="1"/>
      <c r="AM82" s="1"/>
      <c r="AN82" s="1"/>
      <c r="AO82" s="1"/>
      <c r="AP82" s="295"/>
      <c r="AQ82" s="1"/>
      <c r="AR82" s="1"/>
      <c r="AS82" s="1"/>
    </row>
    <row r="83" spans="21:45" ht="12.75">
      <c r="U83" s="1"/>
      <c r="V83" s="295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95"/>
      <c r="AK83" s="1"/>
      <c r="AL83" s="1"/>
      <c r="AM83" s="1"/>
      <c r="AN83" s="1"/>
      <c r="AO83" s="1"/>
      <c r="AP83" s="295"/>
      <c r="AQ83" s="1"/>
      <c r="AR83" s="1"/>
      <c r="AS83" s="1"/>
    </row>
    <row r="84" spans="21:45" ht="12.75">
      <c r="U84" s="1"/>
      <c r="V84" s="295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295"/>
      <c r="AK84" s="1"/>
      <c r="AL84" s="1"/>
      <c r="AM84" s="1"/>
      <c r="AN84" s="1"/>
      <c r="AO84" s="1"/>
      <c r="AP84" s="295"/>
      <c r="AQ84" s="1"/>
      <c r="AR84" s="1"/>
      <c r="AS84" s="1"/>
    </row>
    <row r="85" spans="21:45" ht="12.75">
      <c r="U85" s="1"/>
      <c r="V85" s="295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95"/>
      <c r="AK85" s="1"/>
      <c r="AL85" s="1"/>
      <c r="AM85" s="1"/>
      <c r="AN85" s="1"/>
      <c r="AO85" s="1"/>
      <c r="AP85" s="295"/>
      <c r="AQ85" s="1"/>
      <c r="AR85" s="1"/>
      <c r="AS85" s="1"/>
    </row>
    <row r="86" spans="21:45" ht="12.75">
      <c r="U86" s="1"/>
      <c r="V86" s="295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295"/>
      <c r="AK86" s="1"/>
      <c r="AL86" s="1"/>
      <c r="AM86" s="1"/>
      <c r="AN86" s="1"/>
      <c r="AO86" s="1"/>
      <c r="AP86" s="295"/>
      <c r="AQ86" s="1"/>
      <c r="AR86" s="1"/>
      <c r="AS86" s="1"/>
    </row>
    <row r="87" spans="21:45" ht="12.75">
      <c r="U87" s="1"/>
      <c r="V87" s="295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295"/>
      <c r="AK87" s="1"/>
      <c r="AL87" s="1"/>
      <c r="AM87" s="1"/>
      <c r="AN87" s="1"/>
      <c r="AO87" s="1"/>
      <c r="AP87" s="295"/>
      <c r="AQ87" s="1"/>
      <c r="AR87" s="1"/>
      <c r="AS87" s="1"/>
    </row>
    <row r="88" spans="21:45" ht="12.75">
      <c r="U88" s="1"/>
      <c r="V88" s="295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295"/>
      <c r="AK88" s="1"/>
      <c r="AL88" s="1"/>
      <c r="AM88" s="1"/>
      <c r="AN88" s="1"/>
      <c r="AO88" s="1"/>
      <c r="AP88" s="295"/>
      <c r="AQ88" s="1"/>
      <c r="AR88" s="1"/>
      <c r="AS88" s="1"/>
    </row>
    <row r="89" spans="21:45" ht="12.75">
      <c r="U89" s="1"/>
      <c r="V89" s="295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295"/>
      <c r="AK89" s="1"/>
      <c r="AL89" s="1"/>
      <c r="AM89" s="1"/>
      <c r="AN89" s="1"/>
      <c r="AO89" s="1"/>
      <c r="AP89" s="295"/>
      <c r="AQ89" s="1"/>
      <c r="AR89" s="1"/>
      <c r="AS89" s="1"/>
    </row>
    <row r="90" spans="21:45" ht="12.75">
      <c r="U90" s="1"/>
      <c r="V90" s="295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295"/>
      <c r="AK90" s="1"/>
      <c r="AL90" s="1"/>
      <c r="AM90" s="1"/>
      <c r="AN90" s="1"/>
      <c r="AO90" s="1"/>
      <c r="AP90" s="295"/>
      <c r="AQ90" s="1"/>
      <c r="AR90" s="1"/>
      <c r="AS90" s="1"/>
    </row>
    <row r="91" spans="21:45" ht="12.75">
      <c r="U91" s="1"/>
      <c r="V91" s="295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295"/>
      <c r="AK91" s="1"/>
      <c r="AL91" s="1"/>
      <c r="AM91" s="1"/>
      <c r="AN91" s="1"/>
      <c r="AO91" s="1"/>
      <c r="AP91" s="295"/>
      <c r="AQ91" s="1"/>
      <c r="AR91" s="1"/>
      <c r="AS91" s="1"/>
    </row>
    <row r="92" spans="21:45" ht="12.75">
      <c r="U92" s="1"/>
      <c r="V92" s="295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295"/>
      <c r="AK92" s="1"/>
      <c r="AL92" s="1"/>
      <c r="AM92" s="1"/>
      <c r="AN92" s="1"/>
      <c r="AO92" s="1"/>
      <c r="AP92" s="295"/>
      <c r="AQ92" s="1"/>
      <c r="AR92" s="1"/>
      <c r="AS92" s="1"/>
    </row>
    <row r="93" spans="21:45" ht="12.75">
      <c r="U93" s="1"/>
      <c r="V93" s="295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295"/>
      <c r="AK93" s="1"/>
      <c r="AL93" s="1"/>
      <c r="AM93" s="1"/>
      <c r="AN93" s="1"/>
      <c r="AO93" s="1"/>
      <c r="AP93" s="295"/>
      <c r="AQ93" s="1"/>
      <c r="AR93" s="1"/>
      <c r="AS93" s="1"/>
    </row>
    <row r="94" spans="21:45" ht="12.75">
      <c r="U94" s="1"/>
      <c r="V94" s="295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295"/>
      <c r="AK94" s="1"/>
      <c r="AL94" s="1"/>
      <c r="AM94" s="1"/>
      <c r="AN94" s="1"/>
      <c r="AO94" s="1"/>
      <c r="AP94" s="295"/>
      <c r="AQ94" s="1"/>
      <c r="AR94" s="1"/>
      <c r="AS94" s="1"/>
    </row>
    <row r="95" spans="21:45" ht="12.75">
      <c r="U95" s="1"/>
      <c r="V95" s="295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295"/>
      <c r="AK95" s="1"/>
      <c r="AL95" s="1"/>
      <c r="AM95" s="1"/>
      <c r="AN95" s="1"/>
      <c r="AO95" s="1"/>
      <c r="AP95" s="295"/>
      <c r="AQ95" s="1"/>
      <c r="AR95" s="1"/>
      <c r="AS95" s="1"/>
    </row>
    <row r="96" spans="21:45" ht="12.75">
      <c r="U96" s="1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1"/>
      <c r="AH96" s="1"/>
      <c r="AI96" s="1"/>
      <c r="AJ96" s="295"/>
      <c r="AK96" s="1"/>
      <c r="AL96" s="1"/>
      <c r="AM96" s="1"/>
      <c r="AN96" s="1"/>
      <c r="AO96" s="1"/>
      <c r="AP96" s="295"/>
      <c r="AQ96" s="1"/>
      <c r="AR96" s="1"/>
      <c r="AS96" s="1"/>
    </row>
    <row r="97" spans="21:45" ht="12.7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295"/>
      <c r="AK97" s="295"/>
      <c r="AL97" s="295"/>
      <c r="AM97" s="1"/>
      <c r="AN97" s="1"/>
      <c r="AO97" s="1"/>
      <c r="AP97" s="295"/>
      <c r="AQ97" s="295"/>
      <c r="AR97" s="295"/>
      <c r="AS97" s="1"/>
    </row>
    <row r="98" spans="21:45" ht="12.75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1:45" ht="12.75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1:45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1:45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1:45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1:45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1:45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1:45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1:45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1:45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1:45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1:45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1:45" ht="12.75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1:45" ht="12.75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1:45" ht="12.75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1:45" ht="12.75"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1:45" ht="12.75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</sheetData>
  <sheetProtection/>
  <mergeCells count="25">
    <mergeCell ref="D8:E8"/>
    <mergeCell ref="Q4:T6"/>
    <mergeCell ref="Q7:R8"/>
    <mergeCell ref="S7:T7"/>
    <mergeCell ref="S8:T8"/>
    <mergeCell ref="G7:H7"/>
    <mergeCell ref="O4:P8"/>
    <mergeCell ref="M5:N5"/>
    <mergeCell ref="M6:N6"/>
    <mergeCell ref="M7:N7"/>
    <mergeCell ref="D7:E7"/>
    <mergeCell ref="M8:N8"/>
    <mergeCell ref="D4:E4"/>
    <mergeCell ref="D5:E5"/>
    <mergeCell ref="D6:E6"/>
    <mergeCell ref="G6:H6"/>
    <mergeCell ref="M4:N4"/>
    <mergeCell ref="I4:J4"/>
    <mergeCell ref="I5:J5"/>
    <mergeCell ref="I7:J7"/>
    <mergeCell ref="G4:H4"/>
    <mergeCell ref="G5:H5"/>
    <mergeCell ref="G8:H8"/>
    <mergeCell ref="I6:J6"/>
    <mergeCell ref="I8:J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C1">
      <selection activeCell="M16" sqref="M16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3"/>
      <c r="B1" s="393" t="s">
        <v>528</v>
      </c>
      <c r="C1" s="3"/>
      <c r="D1" s="3"/>
      <c r="E1" s="3"/>
      <c r="F1" s="3"/>
      <c r="G1" s="3"/>
      <c r="H1" s="342" t="s">
        <v>527</v>
      </c>
      <c r="I1" s="3"/>
      <c r="J1" s="3"/>
      <c r="K1" s="3"/>
      <c r="L1" s="3"/>
      <c r="M1" s="393" t="s">
        <v>526</v>
      </c>
      <c r="N1" s="3"/>
      <c r="O1" s="3"/>
      <c r="P1" s="3"/>
      <c r="Q1" s="392"/>
      <c r="R1" s="348"/>
      <c r="S1" s="348"/>
      <c r="T1" s="1"/>
      <c r="U1" s="1"/>
      <c r="V1" s="1"/>
      <c r="W1" s="1"/>
      <c r="X1" s="1"/>
      <c r="Y1" s="1"/>
      <c r="Z1" s="1"/>
      <c r="AA1" s="1"/>
      <c r="AB1" s="1"/>
      <c r="AC1" s="1"/>
      <c r="AD1" s="39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5.5" customHeight="1">
      <c r="A2" s="3"/>
      <c r="B2" s="354" t="s">
        <v>488</v>
      </c>
      <c r="C2" s="354" t="s">
        <v>2</v>
      </c>
      <c r="D2" s="354" t="s">
        <v>487</v>
      </c>
      <c r="E2" s="354" t="s">
        <v>523</v>
      </c>
      <c r="F2" s="3"/>
      <c r="G2" s="3"/>
      <c r="H2" s="354" t="s">
        <v>488</v>
      </c>
      <c r="I2" s="354" t="s">
        <v>2</v>
      </c>
      <c r="J2" s="354" t="s">
        <v>525</v>
      </c>
      <c r="K2" s="354" t="s">
        <v>524</v>
      </c>
      <c r="L2" s="3"/>
      <c r="M2" s="354" t="s">
        <v>488</v>
      </c>
      <c r="N2" s="354" t="s">
        <v>2</v>
      </c>
      <c r="O2" s="354" t="s">
        <v>523</v>
      </c>
      <c r="P2" s="3"/>
      <c r="Q2" s="386"/>
      <c r="R2" s="348"/>
      <c r="S2" s="34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9.75" customHeight="1">
      <c r="A3" s="3"/>
      <c r="B3" s="323">
        <v>1</v>
      </c>
      <c r="C3" s="323">
        <v>2</v>
      </c>
      <c r="D3" s="323">
        <v>3</v>
      </c>
      <c r="E3" s="323">
        <v>4</v>
      </c>
      <c r="F3" s="391"/>
      <c r="G3" s="391"/>
      <c r="H3" s="323">
        <v>1</v>
      </c>
      <c r="I3" s="323">
        <v>2</v>
      </c>
      <c r="J3" s="323">
        <v>3</v>
      </c>
      <c r="K3" s="323">
        <v>4</v>
      </c>
      <c r="L3" s="391"/>
      <c r="M3" s="323">
        <v>1</v>
      </c>
      <c r="N3" s="323">
        <v>2</v>
      </c>
      <c r="O3" s="323">
        <v>3</v>
      </c>
      <c r="P3" s="3"/>
      <c r="Q3" s="20"/>
      <c r="R3" s="20"/>
      <c r="S3" s="20"/>
      <c r="T3" s="20"/>
      <c r="U3" s="20"/>
      <c r="V3" s="20"/>
      <c r="W3" s="20"/>
      <c r="X3" s="390"/>
      <c r="Y3" s="390"/>
      <c r="Z3" s="390"/>
      <c r="AA3" s="390"/>
      <c r="AB3" s="390"/>
      <c r="AC3" s="1"/>
      <c r="AD3" s="20"/>
      <c r="AE3" s="20"/>
      <c r="AF3" s="20"/>
      <c r="AG3" s="20"/>
      <c r="AH3" s="20"/>
      <c r="AI3" s="20"/>
      <c r="AJ3" s="20"/>
      <c r="AK3" s="390"/>
      <c r="AL3" s="390"/>
      <c r="AM3" s="390"/>
      <c r="AN3" s="390"/>
      <c r="AO3" s="390"/>
      <c r="AP3" s="1"/>
    </row>
    <row r="4" spans="1:42" ht="15.75" customHeight="1">
      <c r="A4" s="3"/>
      <c r="B4" s="356" t="s">
        <v>522</v>
      </c>
      <c r="C4" s="353">
        <v>280</v>
      </c>
      <c r="D4" s="389"/>
      <c r="E4" s="354"/>
      <c r="F4" s="3"/>
      <c r="G4" s="3"/>
      <c r="H4" s="357" t="s">
        <v>521</v>
      </c>
      <c r="I4" s="353"/>
      <c r="J4" s="388">
        <f>J5+J7+J12+J11+J8</f>
        <v>0</v>
      </c>
      <c r="K4" s="388">
        <f>K5+K7+K8+K11+K12+K10</f>
        <v>0</v>
      </c>
      <c r="L4" s="3"/>
      <c r="M4" s="356" t="s">
        <v>520</v>
      </c>
      <c r="N4" s="353">
        <v>640</v>
      </c>
      <c r="O4" s="387"/>
      <c r="P4" s="3"/>
      <c r="Q4" s="348"/>
      <c r="R4" s="348"/>
      <c r="S4" s="348"/>
      <c r="T4" s="1"/>
      <c r="U4" s="1"/>
      <c r="V4" s="1"/>
      <c r="W4" s="1"/>
      <c r="X4" s="1"/>
      <c r="Y4" s="1"/>
      <c r="Z4" s="1"/>
      <c r="AA4" s="1"/>
      <c r="AB4" s="1"/>
      <c r="AC4" s="1"/>
      <c r="AD4" s="348"/>
      <c r="AE4" s="348"/>
      <c r="AF4" s="348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 customHeight="1">
      <c r="A5" s="3"/>
      <c r="B5" s="356" t="s">
        <v>519</v>
      </c>
      <c r="C5" s="353">
        <v>290</v>
      </c>
      <c r="D5" s="384"/>
      <c r="E5" s="384"/>
      <c r="F5" s="304"/>
      <c r="G5" s="3"/>
      <c r="H5" s="316" t="s">
        <v>518</v>
      </c>
      <c r="I5" s="353">
        <v>440</v>
      </c>
      <c r="J5" s="354"/>
      <c r="K5" s="354"/>
      <c r="L5" s="3"/>
      <c r="M5" s="356" t="s">
        <v>517</v>
      </c>
      <c r="N5" s="353">
        <v>650</v>
      </c>
      <c r="O5" s="105">
        <v>181</v>
      </c>
      <c r="P5" s="3"/>
      <c r="Q5" s="348"/>
      <c r="R5" s="348"/>
      <c r="S5" s="348"/>
      <c r="T5" s="1"/>
      <c r="U5" s="1"/>
      <c r="V5" s="1"/>
      <c r="W5" s="1"/>
      <c r="X5" s="1"/>
      <c r="Y5" s="1"/>
      <c r="Z5" s="1"/>
      <c r="AA5" s="1"/>
      <c r="AB5" s="1"/>
      <c r="AC5" s="1"/>
      <c r="AD5" s="348"/>
      <c r="AE5" s="348"/>
      <c r="AF5" s="348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4" customHeight="1">
      <c r="A6" s="3"/>
      <c r="B6" s="356" t="s">
        <v>516</v>
      </c>
      <c r="C6" s="353">
        <v>300</v>
      </c>
      <c r="D6" s="384"/>
      <c r="E6" s="384"/>
      <c r="F6" s="3"/>
      <c r="G6" s="3"/>
      <c r="H6" s="316" t="s">
        <v>515</v>
      </c>
      <c r="I6" s="353">
        <v>450</v>
      </c>
      <c r="J6" s="354"/>
      <c r="K6" s="354"/>
      <c r="L6" s="3"/>
      <c r="M6" s="356" t="s">
        <v>514</v>
      </c>
      <c r="N6" s="353">
        <v>660</v>
      </c>
      <c r="O6" s="105"/>
      <c r="P6" s="3"/>
      <c r="Q6" s="386"/>
      <c r="R6" s="348"/>
      <c r="S6" s="34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 customHeight="1">
      <c r="A7" s="3"/>
      <c r="B7" s="356" t="s">
        <v>513</v>
      </c>
      <c r="C7" s="353">
        <v>310</v>
      </c>
      <c r="D7" s="384"/>
      <c r="E7" s="384"/>
      <c r="F7" s="3"/>
      <c r="G7" s="3"/>
      <c r="H7" s="316" t="s">
        <v>512</v>
      </c>
      <c r="I7" s="353">
        <v>460</v>
      </c>
      <c r="J7" s="354"/>
      <c r="K7" s="354"/>
      <c r="L7" s="3"/>
      <c r="M7" s="356" t="s">
        <v>511</v>
      </c>
      <c r="N7" s="353">
        <v>670</v>
      </c>
      <c r="O7" s="105"/>
      <c r="P7" s="3"/>
      <c r="Q7" s="348"/>
      <c r="R7" s="348"/>
      <c r="S7" s="348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1" customHeight="1">
      <c r="A8" s="3"/>
      <c r="B8" s="356" t="s">
        <v>510</v>
      </c>
      <c r="C8" s="353">
        <v>320</v>
      </c>
      <c r="D8" s="384"/>
      <c r="E8" s="384"/>
      <c r="F8" s="3"/>
      <c r="G8" s="3"/>
      <c r="H8" s="385" t="s">
        <v>509</v>
      </c>
      <c r="I8" s="381">
        <v>470</v>
      </c>
      <c r="J8" s="365"/>
      <c r="K8" s="365"/>
      <c r="L8" s="3"/>
      <c r="M8" s="356" t="s">
        <v>508</v>
      </c>
      <c r="N8" s="353">
        <v>680</v>
      </c>
      <c r="O8" s="105"/>
      <c r="P8" s="3"/>
      <c r="Q8" s="348"/>
      <c r="R8" s="348"/>
      <c r="S8" s="348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customHeight="1">
      <c r="A9" s="3"/>
      <c r="B9" s="356" t="s">
        <v>507</v>
      </c>
      <c r="C9" s="353">
        <v>330</v>
      </c>
      <c r="D9" s="384"/>
      <c r="E9" s="383"/>
      <c r="F9" s="3"/>
      <c r="G9" s="3"/>
      <c r="H9" s="382"/>
      <c r="I9" s="381"/>
      <c r="J9" s="365"/>
      <c r="K9" s="380"/>
      <c r="L9" s="3"/>
      <c r="M9" s="356"/>
      <c r="N9" s="353"/>
      <c r="O9" s="105"/>
      <c r="P9" s="3"/>
      <c r="Q9" s="348"/>
      <c r="R9" s="348"/>
      <c r="S9" s="34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>
      <c r="A10" s="3"/>
      <c r="B10" s="356" t="s">
        <v>506</v>
      </c>
      <c r="C10" s="353"/>
      <c r="D10" s="384"/>
      <c r="E10" s="383"/>
      <c r="F10" s="3"/>
      <c r="G10" s="3"/>
      <c r="H10" s="382" t="s">
        <v>505</v>
      </c>
      <c r="I10" s="381"/>
      <c r="J10" s="365"/>
      <c r="K10" s="380"/>
      <c r="L10" s="3"/>
      <c r="M10" s="356" t="s">
        <v>504</v>
      </c>
      <c r="N10" s="353">
        <v>690</v>
      </c>
      <c r="O10" s="379">
        <f>SUM(O4:O8)</f>
        <v>181</v>
      </c>
      <c r="P10" s="3"/>
      <c r="Q10" s="348"/>
      <c r="R10" s="348"/>
      <c r="S10" s="34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5.5" customHeight="1">
      <c r="A11" s="3"/>
      <c r="B11" s="356" t="s">
        <v>504</v>
      </c>
      <c r="C11" s="353">
        <v>340</v>
      </c>
      <c r="D11" s="355">
        <f>SUM(D4:D10)</f>
        <v>0</v>
      </c>
      <c r="E11" s="355">
        <f>SUM(E4:E10)</f>
        <v>0</v>
      </c>
      <c r="F11" s="378"/>
      <c r="G11" s="3"/>
      <c r="H11" s="377" t="s">
        <v>503</v>
      </c>
      <c r="I11" s="369">
        <v>480</v>
      </c>
      <c r="J11" s="359"/>
      <c r="K11" s="376"/>
      <c r="L11" s="3"/>
      <c r="M11" s="301" t="s">
        <v>502</v>
      </c>
      <c r="N11" s="301"/>
      <c r="O11" s="301"/>
      <c r="P11" s="3"/>
      <c r="Q11" s="348"/>
      <c r="R11" s="348"/>
      <c r="S11" s="34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>
      <c r="A12" s="3"/>
      <c r="B12" s="375"/>
      <c r="C12" s="346"/>
      <c r="D12" s="374"/>
      <c r="E12" s="311"/>
      <c r="F12" s="3"/>
      <c r="G12" s="3"/>
      <c r="H12" s="370" t="s">
        <v>501</v>
      </c>
      <c r="I12" s="369">
        <v>490</v>
      </c>
      <c r="J12" s="359"/>
      <c r="K12" s="359"/>
      <c r="L12" s="3"/>
      <c r="M12" s="301" t="s">
        <v>500</v>
      </c>
      <c r="N12" s="301"/>
      <c r="O12" s="301"/>
      <c r="P12" s="3"/>
      <c r="Q12" s="348"/>
      <c r="R12" s="367"/>
      <c r="S12" s="34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>
      <c r="A13" s="3"/>
      <c r="B13" s="373" t="s">
        <v>499</v>
      </c>
      <c r="C13" s="3"/>
      <c r="D13" s="372"/>
      <c r="E13" s="3"/>
      <c r="F13" s="3"/>
      <c r="G13" s="3"/>
      <c r="H13" s="370" t="s">
        <v>498</v>
      </c>
      <c r="I13" s="369">
        <v>491</v>
      </c>
      <c r="J13" s="359" t="s">
        <v>459</v>
      </c>
      <c r="K13" s="359"/>
      <c r="L13" s="3"/>
      <c r="M13" s="301" t="s">
        <v>497</v>
      </c>
      <c r="N13" s="301" t="s">
        <v>496</v>
      </c>
      <c r="O13" s="371"/>
      <c r="P13" s="3"/>
      <c r="Q13" s="348"/>
      <c r="R13" s="367"/>
      <c r="S13" s="34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>
      <c r="A14" s="3"/>
      <c r="B14" s="299" t="s">
        <v>495</v>
      </c>
      <c r="D14" s="3" t="s">
        <v>494</v>
      </c>
      <c r="E14" s="6"/>
      <c r="F14" s="3"/>
      <c r="G14" s="3"/>
      <c r="H14" s="370" t="s">
        <v>493</v>
      </c>
      <c r="I14" s="369">
        <v>492</v>
      </c>
      <c r="J14" s="359" t="s">
        <v>459</v>
      </c>
      <c r="K14" s="359"/>
      <c r="L14" s="3"/>
      <c r="O14" s="368"/>
      <c r="P14" s="3"/>
      <c r="Q14" s="348"/>
      <c r="R14" s="367"/>
      <c r="S14" s="34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 customHeight="1">
      <c r="A15" s="3"/>
      <c r="B15" s="299" t="s">
        <v>492</v>
      </c>
      <c r="D15" s="3" t="s">
        <v>491</v>
      </c>
      <c r="E15" s="6"/>
      <c r="F15" s="3"/>
      <c r="G15" s="3"/>
      <c r="H15" s="370"/>
      <c r="I15" s="369"/>
      <c r="J15" s="359"/>
      <c r="K15" s="359"/>
      <c r="L15" s="3"/>
      <c r="M15" s="301"/>
      <c r="N15" s="301"/>
      <c r="O15" s="368"/>
      <c r="P15" s="3"/>
      <c r="Q15" s="348"/>
      <c r="R15" s="367"/>
      <c r="S15" s="34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.75" customHeight="1">
      <c r="A16" s="3"/>
      <c r="B16" s="342" t="s">
        <v>490</v>
      </c>
      <c r="C16" s="3"/>
      <c r="D16" s="3"/>
      <c r="E16" s="3"/>
      <c r="F16" s="3"/>
      <c r="G16" s="3"/>
      <c r="H16" s="357" t="s">
        <v>489</v>
      </c>
      <c r="I16" s="353"/>
      <c r="J16" s="354"/>
      <c r="K16" s="354"/>
      <c r="L16" s="3"/>
      <c r="N16" s="301"/>
      <c r="O16" s="301"/>
      <c r="P16" s="3"/>
      <c r="Q16" s="34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 customHeight="1">
      <c r="A17" s="3"/>
      <c r="B17" s="365" t="s">
        <v>488</v>
      </c>
      <c r="C17" s="366" t="s">
        <v>2</v>
      </c>
      <c r="D17" s="365" t="s">
        <v>487</v>
      </c>
      <c r="E17" s="364" t="s">
        <v>486</v>
      </c>
      <c r="F17" s="363" t="s">
        <v>485</v>
      </c>
      <c r="G17" s="3"/>
      <c r="H17" s="316" t="s">
        <v>480</v>
      </c>
      <c r="I17" s="353">
        <v>500</v>
      </c>
      <c r="J17" s="354"/>
      <c r="K17" s="354"/>
      <c r="L17" s="3"/>
      <c r="M17" s="301"/>
      <c r="P17" s="3"/>
      <c r="Q17" s="34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1.75" customHeight="1">
      <c r="A18" s="3"/>
      <c r="B18" s="359"/>
      <c r="C18" s="362"/>
      <c r="D18" s="359"/>
      <c r="E18" s="361" t="s">
        <v>484</v>
      </c>
      <c r="F18" s="360" t="s">
        <v>483</v>
      </c>
      <c r="G18" s="3"/>
      <c r="H18" s="316" t="s">
        <v>478</v>
      </c>
      <c r="I18" s="353">
        <v>510</v>
      </c>
      <c r="J18" s="354"/>
      <c r="K18" s="354"/>
      <c r="L18" s="3"/>
      <c r="M18" s="3"/>
      <c r="N18" s="3"/>
      <c r="O18" s="3"/>
      <c r="P18" s="3"/>
      <c r="Q18" s="34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>
      <c r="A19" s="3"/>
      <c r="B19" s="359">
        <v>1</v>
      </c>
      <c r="C19" s="359">
        <v>2</v>
      </c>
      <c r="D19" s="359">
        <v>3</v>
      </c>
      <c r="E19" s="354">
        <v>4</v>
      </c>
      <c r="F19" s="354">
        <v>5</v>
      </c>
      <c r="G19" s="3"/>
      <c r="H19" s="316" t="s">
        <v>476</v>
      </c>
      <c r="I19" s="353">
        <v>520</v>
      </c>
      <c r="J19" s="354"/>
      <c r="K19" s="354"/>
      <c r="L19" s="3"/>
      <c r="M19" s="3"/>
      <c r="N19" s="3"/>
      <c r="O19" s="3"/>
      <c r="P19" s="3"/>
      <c r="Q19" s="34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5.5" customHeight="1">
      <c r="A20" s="3"/>
      <c r="B20" s="358" t="s">
        <v>482</v>
      </c>
      <c r="C20" s="353"/>
      <c r="D20" s="355">
        <f>SUM(D21:D23)</f>
        <v>0</v>
      </c>
      <c r="E20" s="355">
        <f>SUM(E21:E23)</f>
        <v>0</v>
      </c>
      <c r="F20" s="355">
        <f>SUM(F21:F23)</f>
        <v>0</v>
      </c>
      <c r="G20" s="3"/>
      <c r="H20" s="357" t="s">
        <v>481</v>
      </c>
      <c r="I20" s="353"/>
      <c r="J20" s="354"/>
      <c r="K20" s="354"/>
      <c r="L20" s="3"/>
      <c r="M20" s="3"/>
      <c r="N20" s="3"/>
      <c r="O20" s="3"/>
      <c r="P20" s="3"/>
      <c r="Q20" s="34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3"/>
      <c r="B21" s="356" t="s">
        <v>480</v>
      </c>
      <c r="C21" s="353">
        <v>350</v>
      </c>
      <c r="D21" s="354"/>
      <c r="E21" s="354"/>
      <c r="F21" s="354"/>
      <c r="G21" s="3"/>
      <c r="H21" s="316" t="s">
        <v>479</v>
      </c>
      <c r="I21" s="353">
        <v>530</v>
      </c>
      <c r="J21" s="354"/>
      <c r="K21" s="354" t="s">
        <v>459</v>
      </c>
      <c r="L21" s="3"/>
      <c r="M21" s="3"/>
      <c r="N21" s="3"/>
      <c r="O21" s="3"/>
      <c r="P21" s="3"/>
      <c r="Q21" s="34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>
      <c r="A22" s="3"/>
      <c r="B22" s="356" t="s">
        <v>478</v>
      </c>
      <c r="C22" s="353">
        <v>360</v>
      </c>
      <c r="D22" s="354"/>
      <c r="E22" s="354"/>
      <c r="F22" s="354"/>
      <c r="G22" s="3"/>
      <c r="H22" s="316" t="s">
        <v>477</v>
      </c>
      <c r="I22" s="353">
        <v>540</v>
      </c>
      <c r="J22" s="354" t="s">
        <v>459</v>
      </c>
      <c r="K22" s="354"/>
      <c r="L22" s="3"/>
      <c r="M22" s="3"/>
      <c r="N22" s="3"/>
      <c r="O22" s="3"/>
      <c r="P22" s="3"/>
      <c r="Q22" s="34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 customHeight="1">
      <c r="A23" s="3"/>
      <c r="B23" s="356" t="s">
        <v>476</v>
      </c>
      <c r="C23" s="353">
        <v>370</v>
      </c>
      <c r="D23" s="354"/>
      <c r="E23" s="354"/>
      <c r="F23" s="354"/>
      <c r="G23" s="3"/>
      <c r="H23" s="316" t="s">
        <v>475</v>
      </c>
      <c r="I23" s="353">
        <v>550</v>
      </c>
      <c r="J23" s="354"/>
      <c r="K23" s="354"/>
      <c r="L23" s="3"/>
      <c r="M23" s="3"/>
      <c r="N23" s="3"/>
      <c r="O23" s="3"/>
      <c r="P23" s="3"/>
      <c r="Q23" s="348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 customHeight="1">
      <c r="A24" s="3"/>
      <c r="B24" s="358" t="s">
        <v>474</v>
      </c>
      <c r="C24" s="353"/>
      <c r="D24" s="355">
        <f>SUM(D26:D29)</f>
        <v>0</v>
      </c>
      <c r="E24" s="355">
        <f>SUM(E26:E29)</f>
        <v>0</v>
      </c>
      <c r="F24" s="355">
        <f>SUM(F26:F29)</f>
        <v>0</v>
      </c>
      <c r="G24" s="3"/>
      <c r="H24" s="316" t="s">
        <v>473</v>
      </c>
      <c r="I24" s="353">
        <v>560</v>
      </c>
      <c r="J24" s="354"/>
      <c r="K24" s="354"/>
      <c r="L24" s="3"/>
      <c r="M24" s="3"/>
      <c r="N24" s="3"/>
      <c r="O24" s="3"/>
      <c r="P24" s="3"/>
      <c r="Q24" s="34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 customHeight="1">
      <c r="A25" s="3"/>
      <c r="B25" s="356" t="s">
        <v>472</v>
      </c>
      <c r="C25" s="353"/>
      <c r="D25" s="354"/>
      <c r="E25" s="354"/>
      <c r="F25" s="354"/>
      <c r="G25" s="3"/>
      <c r="H25" s="357" t="s">
        <v>471</v>
      </c>
      <c r="I25" s="353"/>
      <c r="J25" s="354"/>
      <c r="K25" s="354"/>
      <c r="L25" s="3"/>
      <c r="M25" s="3"/>
      <c r="N25" s="3"/>
      <c r="O25" s="3"/>
      <c r="P25" s="3"/>
      <c r="Q25" s="34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3"/>
      <c r="B26" s="356" t="s">
        <v>470</v>
      </c>
      <c r="C26" s="353">
        <v>380</v>
      </c>
      <c r="D26" s="354"/>
      <c r="E26" s="354"/>
      <c r="F26" s="354"/>
      <c r="G26" s="3"/>
      <c r="H26" s="316" t="s">
        <v>469</v>
      </c>
      <c r="I26" s="353">
        <v>570</v>
      </c>
      <c r="J26" s="354"/>
      <c r="K26" s="354"/>
      <c r="L26" s="3"/>
      <c r="M26" s="3"/>
      <c r="N26" s="3"/>
      <c r="O26" s="3"/>
      <c r="P26" s="3"/>
      <c r="Q26" s="34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 customHeight="1">
      <c r="A27" s="3"/>
      <c r="B27" s="356" t="s">
        <v>468</v>
      </c>
      <c r="C27" s="353">
        <v>390</v>
      </c>
      <c r="D27" s="354"/>
      <c r="E27" s="354"/>
      <c r="F27" s="354"/>
      <c r="G27" s="3"/>
      <c r="H27" s="316" t="s">
        <v>467</v>
      </c>
      <c r="I27" s="353">
        <v>580</v>
      </c>
      <c r="J27" s="354"/>
      <c r="K27" s="354"/>
      <c r="L27" s="3"/>
      <c r="M27" s="3"/>
      <c r="N27" s="3"/>
      <c r="O27" s="3"/>
      <c r="P27" s="3"/>
      <c r="Q27" s="34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 customHeight="1">
      <c r="A28" s="3"/>
      <c r="B28" s="356" t="s">
        <v>466</v>
      </c>
      <c r="C28" s="353">
        <v>400</v>
      </c>
      <c r="D28" s="354"/>
      <c r="E28" s="354"/>
      <c r="F28" s="354"/>
      <c r="G28" s="3"/>
      <c r="H28" s="316" t="s">
        <v>465</v>
      </c>
      <c r="I28" s="353">
        <v>590</v>
      </c>
      <c r="J28" s="354"/>
      <c r="K28" s="354"/>
      <c r="L28" s="3"/>
      <c r="M28" s="3"/>
      <c r="N28" s="3"/>
      <c r="O28" s="3"/>
      <c r="P28" s="3"/>
      <c r="Q28" s="34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3"/>
      <c r="B29" s="356" t="s">
        <v>464</v>
      </c>
      <c r="C29" s="353">
        <v>410</v>
      </c>
      <c r="D29" s="354"/>
      <c r="E29" s="354"/>
      <c r="F29" s="354"/>
      <c r="G29" s="3"/>
      <c r="H29" s="316" t="s">
        <v>463</v>
      </c>
      <c r="I29" s="353">
        <v>600</v>
      </c>
      <c r="J29" s="354"/>
      <c r="K29" s="354"/>
      <c r="L29" s="3"/>
      <c r="M29" s="3"/>
      <c r="N29" s="3"/>
      <c r="O29" s="3"/>
      <c r="P29" s="3"/>
      <c r="Q29" s="34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25" customHeight="1">
      <c r="A30" s="3"/>
      <c r="B30" s="356" t="s">
        <v>462</v>
      </c>
      <c r="C30" s="353">
        <v>420</v>
      </c>
      <c r="D30" s="355">
        <f>D24+D20</f>
        <v>0</v>
      </c>
      <c r="E30" s="355">
        <f>E24+E20</f>
        <v>0</v>
      </c>
      <c r="F30" s="355">
        <f>F24+F20</f>
        <v>0</v>
      </c>
      <c r="G30" s="3"/>
      <c r="H30" s="316" t="s">
        <v>461</v>
      </c>
      <c r="I30" s="353">
        <v>610</v>
      </c>
      <c r="J30" s="353"/>
      <c r="K30" s="354" t="s">
        <v>459</v>
      </c>
      <c r="L30" s="3"/>
      <c r="M30" s="3"/>
      <c r="N30" s="3"/>
      <c r="O30" s="3"/>
      <c r="P30" s="3"/>
      <c r="Q30" s="34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customHeight="1">
      <c r="A31" s="3"/>
      <c r="B31" s="351"/>
      <c r="C31" s="3"/>
      <c r="D31" s="3"/>
      <c r="E31" s="3"/>
      <c r="F31" s="3"/>
      <c r="G31" s="3"/>
      <c r="H31" s="316" t="s">
        <v>460</v>
      </c>
      <c r="I31" s="353">
        <v>620</v>
      </c>
      <c r="J31" s="354" t="s">
        <v>459</v>
      </c>
      <c r="K31" s="353"/>
      <c r="L31" s="3"/>
      <c r="M31" s="3"/>
      <c r="N31" s="3"/>
      <c r="O31" s="3"/>
      <c r="P31" s="3"/>
      <c r="Q31" s="34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 customHeight="1">
      <c r="A32" s="3"/>
      <c r="B32" s="346" t="s">
        <v>458</v>
      </c>
      <c r="C32" s="3"/>
      <c r="D32" s="3"/>
      <c r="E32" s="3"/>
      <c r="F32" s="3"/>
      <c r="G32" s="3"/>
      <c r="H32" s="316" t="s">
        <v>457</v>
      </c>
      <c r="I32" s="353">
        <v>630</v>
      </c>
      <c r="J32" s="353"/>
      <c r="K32" s="353"/>
      <c r="L32" s="3"/>
      <c r="M32" s="3"/>
      <c r="N32" s="3"/>
      <c r="O32" s="3"/>
      <c r="P32" s="3"/>
      <c r="Q32" s="34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3"/>
      <c r="B33" s="346" t="s">
        <v>445</v>
      </c>
      <c r="C33" s="3"/>
      <c r="D33" s="3"/>
      <c r="E33" s="346" t="s">
        <v>456</v>
      </c>
      <c r="F33" s="3"/>
      <c r="G33" s="3"/>
      <c r="H33" s="352"/>
      <c r="I33" s="3"/>
      <c r="J33" s="3"/>
      <c r="K33" s="3"/>
      <c r="L33" s="3"/>
      <c r="M33" s="3"/>
      <c r="N33" s="3"/>
      <c r="O33" s="3"/>
      <c r="P33" s="3"/>
      <c r="Q33" s="34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3"/>
      <c r="B34" s="346" t="s">
        <v>442</v>
      </c>
      <c r="C34" s="3"/>
      <c r="D34" s="346" t="s">
        <v>441</v>
      </c>
      <c r="E34" s="3"/>
      <c r="F34" s="3"/>
      <c r="G34" s="3"/>
      <c r="H34" s="346" t="s">
        <v>455</v>
      </c>
      <c r="I34" s="3"/>
      <c r="J34" s="3"/>
      <c r="K34" s="3"/>
      <c r="L34" s="3"/>
      <c r="M34" s="3"/>
      <c r="N34" s="3"/>
      <c r="O34" s="3"/>
      <c r="P34" s="3"/>
      <c r="Q34" s="34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3"/>
      <c r="B35" s="346" t="s">
        <v>454</v>
      </c>
      <c r="C35" s="346" t="s">
        <v>453</v>
      </c>
      <c r="D35" s="3"/>
      <c r="E35" s="3"/>
      <c r="F35" s="3"/>
      <c r="G35" s="3"/>
      <c r="H35" s="346" t="s">
        <v>452</v>
      </c>
      <c r="I35" s="3"/>
      <c r="J35" s="3"/>
      <c r="K35" s="3"/>
      <c r="L35" s="3"/>
      <c r="N35" s="350" t="s">
        <v>451</v>
      </c>
      <c r="O35" s="6"/>
      <c r="P35" s="3"/>
      <c r="Q35" s="34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3"/>
      <c r="B36" s="351"/>
      <c r="C36" s="3"/>
      <c r="D36" s="3"/>
      <c r="E36" s="3"/>
      <c r="F36" s="3"/>
      <c r="G36" s="3"/>
      <c r="H36" s="346" t="s">
        <v>450</v>
      </c>
      <c r="I36" s="3"/>
      <c r="J36" s="3"/>
      <c r="K36" s="3"/>
      <c r="L36" s="3"/>
      <c r="M36" s="3"/>
      <c r="N36" s="3"/>
      <c r="O36" s="3"/>
      <c r="P36" s="3"/>
      <c r="Q36" s="34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3"/>
      <c r="B37" s="346" t="s">
        <v>449</v>
      </c>
      <c r="C37" s="3"/>
      <c r="D37" s="3"/>
      <c r="E37" s="3"/>
      <c r="F37" s="3"/>
      <c r="G37" s="3"/>
      <c r="H37" s="346" t="s">
        <v>448</v>
      </c>
      <c r="I37" s="3"/>
      <c r="J37" s="3"/>
      <c r="K37" s="3"/>
      <c r="L37" s="3"/>
      <c r="M37" s="3"/>
      <c r="N37" s="350" t="s">
        <v>447</v>
      </c>
      <c r="O37" s="349" t="s">
        <v>446</v>
      </c>
      <c r="P37" s="3"/>
      <c r="Q37" s="34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3"/>
      <c r="B38" s="346" t="s">
        <v>445</v>
      </c>
      <c r="C38" s="3"/>
      <c r="D38" s="3"/>
      <c r="E38" s="346" t="s">
        <v>444</v>
      </c>
      <c r="F38" s="3"/>
      <c r="G38" s="3"/>
      <c r="H38" s="346" t="s">
        <v>443</v>
      </c>
      <c r="N38" s="346"/>
      <c r="O38" s="34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3"/>
      <c r="B39" s="346" t="s">
        <v>442</v>
      </c>
      <c r="C39" s="3"/>
      <c r="D39" s="346" t="s">
        <v>441</v>
      </c>
      <c r="E39" s="3"/>
      <c r="F39" s="3"/>
      <c r="G39" s="3"/>
      <c r="H39" s="3"/>
      <c r="I39" s="3"/>
      <c r="J39" s="3"/>
      <c r="K39" s="3"/>
      <c r="L39" s="3"/>
      <c r="M39" s="3"/>
      <c r="N39" s="346" t="s">
        <v>440</v>
      </c>
      <c r="O39" s="34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"/>
      <c r="B40" s="346" t="s">
        <v>439</v>
      </c>
      <c r="C40" s="346" t="s">
        <v>438</v>
      </c>
      <c r="D40" s="3"/>
      <c r="E40" s="3"/>
      <c r="F40" s="3"/>
      <c r="G40" s="3"/>
      <c r="H40" s="3"/>
      <c r="I40" s="3"/>
      <c r="J40" s="3"/>
      <c r="K40" s="3"/>
      <c r="L40" s="3"/>
      <c r="M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3"/>
      <c r="G41" s="3"/>
      <c r="H41" s="3"/>
      <c r="I41" s="3"/>
      <c r="J41" s="3"/>
      <c r="K41" s="3"/>
      <c r="L41" s="3"/>
      <c r="M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3"/>
      <c r="G42" s="3"/>
      <c r="H42" s="3"/>
      <c r="I42" s="3"/>
      <c r="J42" s="3"/>
      <c r="K42" s="3"/>
      <c r="L42" s="3"/>
      <c r="M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3"/>
      <c r="B43" s="30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3"/>
      <c r="B44" s="34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3"/>
      <c r="B45" s="3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3"/>
      <c r="B46" s="30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3"/>
      <c r="B47" s="30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3"/>
      <c r="B48" s="34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3"/>
      <c r="B49" s="34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3"/>
      <c r="B50" s="34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3"/>
      <c r="B51" s="29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3"/>
      <c r="L52" s="3"/>
      <c r="M52" s="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5.5" customHeight="1">
      <c r="A53" s="3"/>
      <c r="L53" s="3"/>
      <c r="M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3"/>
      <c r="L54" s="3"/>
      <c r="M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3"/>
      <c r="L55" s="3"/>
      <c r="M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3"/>
      <c r="L56" s="3"/>
      <c r="M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3"/>
      <c r="L57" s="3"/>
      <c r="M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3"/>
      <c r="L58" s="3"/>
      <c r="M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3"/>
      <c r="L59" s="3"/>
      <c r="M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3"/>
      <c r="L60" s="3"/>
      <c r="M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3"/>
      <c r="L61" s="3"/>
      <c r="M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3"/>
      <c r="L62" s="3"/>
      <c r="M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3"/>
      <c r="L63" s="3"/>
      <c r="M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3"/>
      <c r="L64" s="3"/>
      <c r="M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13" ht="12.75">
      <c r="A65" s="3"/>
      <c r="L65" s="3"/>
      <c r="M65" s="3"/>
    </row>
    <row r="66" spans="1:13" ht="12.75">
      <c r="A66" s="3"/>
      <c r="L66" s="3"/>
      <c r="M66" s="3"/>
    </row>
    <row r="67" spans="1:13" ht="12.75">
      <c r="A67" s="3"/>
      <c r="L67" s="3"/>
      <c r="M67" s="3"/>
    </row>
    <row r="68" spans="1:13" ht="12.75">
      <c r="A68" s="3"/>
      <c r="L68" s="3"/>
      <c r="M68" s="3"/>
    </row>
    <row r="69" spans="1:13" ht="12.75">
      <c r="A69" s="3"/>
      <c r="L69" s="3"/>
      <c r="M69" s="3"/>
    </row>
    <row r="70" spans="1:13" ht="12.75">
      <c r="A70" s="3"/>
      <c r="L70" s="3"/>
      <c r="M70" s="3"/>
    </row>
    <row r="71" spans="1:13" ht="12.75">
      <c r="A71" s="3"/>
      <c r="L71" s="3"/>
      <c r="M71" s="3"/>
    </row>
    <row r="72" spans="1:13" ht="12.75">
      <c r="A72" s="3"/>
      <c r="L72" s="3"/>
      <c r="M72" s="3"/>
    </row>
    <row r="73" spans="1:13" ht="12.75">
      <c r="A73" s="3"/>
      <c r="L73" s="3"/>
      <c r="M73" s="3"/>
    </row>
    <row r="74" spans="1:13" ht="12.75">
      <c r="A74" s="3"/>
      <c r="L74" s="3"/>
      <c r="M74" s="3"/>
    </row>
    <row r="75" spans="1:13" ht="12.75">
      <c r="A75" s="3"/>
      <c r="L75" s="3"/>
      <c r="M75" s="3"/>
    </row>
    <row r="76" spans="1:13" ht="12.75">
      <c r="A76" s="3"/>
      <c r="L76" s="3"/>
      <c r="M76" s="3"/>
    </row>
    <row r="77" spans="1:13" ht="12.75">
      <c r="A77" s="3"/>
      <c r="L77" s="3"/>
      <c r="M77" s="3"/>
    </row>
    <row r="78" spans="1:13" ht="12.75">
      <c r="A78" s="3"/>
      <c r="L78" s="3"/>
      <c r="M78" s="3"/>
    </row>
    <row r="79" spans="1:13" ht="12.75">
      <c r="A79" s="3"/>
      <c r="L79" s="3"/>
      <c r="M79" s="3"/>
    </row>
    <row r="80" spans="1:13" ht="12.75">
      <c r="A80" s="3"/>
      <c r="L80" s="3"/>
      <c r="M80" s="3"/>
    </row>
    <row r="81" spans="1:13" ht="12.75">
      <c r="A81" s="3"/>
      <c r="L81" s="3"/>
      <c r="M81" s="3"/>
    </row>
    <row r="82" spans="1:13" ht="12.75">
      <c r="A82" s="3"/>
      <c r="L82" s="3"/>
      <c r="M82" s="3"/>
    </row>
    <row r="83" spans="1:13" ht="12.75">
      <c r="A83" s="3"/>
      <c r="L83" s="3"/>
      <c r="M83" s="3"/>
    </row>
    <row r="84" spans="1:13" ht="12.75">
      <c r="A84" s="3"/>
      <c r="L84" s="3"/>
      <c r="M84" s="3"/>
    </row>
    <row r="85" spans="1:13" ht="12.75">
      <c r="A85" s="3"/>
      <c r="I85" s="3"/>
      <c r="J85" s="3"/>
      <c r="K85" s="3"/>
      <c r="L85" s="3"/>
      <c r="M85" s="3"/>
    </row>
    <row r="86" spans="1:13" ht="12.75">
      <c r="A86" s="3"/>
      <c r="I86" s="3"/>
      <c r="J86" s="3"/>
      <c r="K86" s="3"/>
      <c r="L86" s="3"/>
      <c r="M86" s="3"/>
    </row>
    <row r="87" spans="1:13" ht="12.75">
      <c r="A87" s="3"/>
      <c r="I87" s="3"/>
      <c r="J87" s="3"/>
      <c r="K87" s="3"/>
      <c r="L87" s="3"/>
      <c r="M87" s="3"/>
    </row>
    <row r="88" spans="1:13" ht="12.75">
      <c r="A88" s="3"/>
      <c r="I88" s="3"/>
      <c r="J88" s="3"/>
      <c r="K88" s="3"/>
      <c r="L88" s="3"/>
      <c r="M88" s="3"/>
    </row>
    <row r="89" spans="1:13" ht="12.75">
      <c r="A89" s="3"/>
      <c r="I89" s="3"/>
      <c r="J89" s="3"/>
      <c r="K89" s="3"/>
      <c r="L89" s="3"/>
      <c r="M89" s="3"/>
    </row>
    <row r="90" spans="1:13" ht="12.75">
      <c r="A90" s="3"/>
      <c r="I90" s="3"/>
      <c r="J90" s="3"/>
      <c r="K90" s="3"/>
      <c r="L90" s="3"/>
      <c r="M90" s="3"/>
    </row>
    <row r="91" spans="1:13" ht="12.75">
      <c r="A91" s="3"/>
      <c r="I91" s="3"/>
      <c r="J91" s="3"/>
      <c r="K91" s="3"/>
      <c r="L91" s="3"/>
      <c r="M91" s="3"/>
    </row>
    <row r="92" spans="1:13" ht="12.75">
      <c r="A92" s="3"/>
      <c r="I92" s="3"/>
      <c r="J92" s="3"/>
      <c r="K92" s="3"/>
      <c r="L92" s="3"/>
      <c r="M92" s="3"/>
    </row>
    <row r="93" spans="1:13" ht="12.75">
      <c r="A93" s="3"/>
      <c r="I93" s="3"/>
      <c r="J93" s="3"/>
      <c r="K93" s="3"/>
      <c r="L93" s="3"/>
      <c r="M93" s="3"/>
    </row>
    <row r="94" spans="1:13" ht="12.75">
      <c r="A94" s="3"/>
      <c r="I94" s="3"/>
      <c r="J94" s="3"/>
      <c r="K94" s="3"/>
      <c r="L94" s="3"/>
      <c r="M94" s="3"/>
    </row>
    <row r="95" spans="1:13" ht="12.75">
      <c r="A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A2">
      <selection activeCell="M12" sqref="M12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3" t="s">
        <v>604</v>
      </c>
    </row>
    <row r="2" spans="2:13" ht="16.5" customHeight="1">
      <c r="B2" s="445" t="s">
        <v>603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660"/>
      <c r="C3" s="458" t="s">
        <v>4</v>
      </c>
      <c r="D3" s="660" t="s">
        <v>602</v>
      </c>
      <c r="E3" s="459" t="s">
        <v>601</v>
      </c>
      <c r="F3" s="403" t="s">
        <v>600</v>
      </c>
      <c r="G3" s="662"/>
      <c r="H3" s="458" t="s">
        <v>599</v>
      </c>
      <c r="I3" s="658" t="s">
        <v>598</v>
      </c>
      <c r="J3" s="649" t="s">
        <v>253</v>
      </c>
      <c r="K3" s="3"/>
      <c r="L3" s="3"/>
      <c r="M3" s="3"/>
    </row>
    <row r="4" spans="2:13" ht="5.25" customHeight="1">
      <c r="B4" s="661"/>
      <c r="C4" s="455"/>
      <c r="D4" s="661"/>
      <c r="E4" s="457"/>
      <c r="F4" s="456"/>
      <c r="G4" s="663"/>
      <c r="H4" s="455"/>
      <c r="I4" s="659"/>
      <c r="J4" s="650"/>
      <c r="K4" s="3"/>
      <c r="L4" s="3"/>
      <c r="M4" s="3"/>
    </row>
    <row r="5" spans="2:13" ht="22.5" customHeight="1">
      <c r="B5" s="360" t="s">
        <v>597</v>
      </c>
      <c r="C5" s="360" t="s">
        <v>5</v>
      </c>
      <c r="D5" s="360" t="s">
        <v>596</v>
      </c>
      <c r="E5" s="454" t="s">
        <v>595</v>
      </c>
      <c r="F5" s="315" t="s">
        <v>594</v>
      </c>
      <c r="G5" s="453" t="s">
        <v>593</v>
      </c>
      <c r="H5" s="360" t="s">
        <v>592</v>
      </c>
      <c r="I5" s="452" t="s">
        <v>591</v>
      </c>
      <c r="J5" s="361" t="s">
        <v>252</v>
      </c>
      <c r="K5" s="3"/>
      <c r="L5" s="3"/>
      <c r="M5" s="3"/>
    </row>
    <row r="6" spans="2:13" ht="12.75">
      <c r="B6" s="105">
        <v>1</v>
      </c>
      <c r="C6" s="105">
        <v>2</v>
      </c>
      <c r="D6" s="329">
        <v>3</v>
      </c>
      <c r="E6" s="105">
        <v>4</v>
      </c>
      <c r="F6" s="105">
        <v>5</v>
      </c>
      <c r="G6" s="105">
        <v>6</v>
      </c>
      <c r="H6" s="329">
        <v>7</v>
      </c>
      <c r="I6" s="105">
        <v>8</v>
      </c>
      <c r="J6" s="105">
        <v>9</v>
      </c>
      <c r="K6" s="3"/>
      <c r="L6" s="3"/>
      <c r="M6" s="3"/>
    </row>
    <row r="7" spans="2:13" ht="23.25" customHeight="1">
      <c r="B7" s="356" t="s">
        <v>590</v>
      </c>
      <c r="C7" s="105">
        <v>710</v>
      </c>
      <c r="D7" s="451"/>
      <c r="E7" s="451"/>
      <c r="F7" s="451"/>
      <c r="G7" s="451"/>
      <c r="H7" s="451"/>
      <c r="I7" s="450"/>
      <c r="J7" s="449">
        <f aca="true" t="shared" si="0" ref="J7:J13">D7+E7+F7-G7-H7</f>
        <v>0</v>
      </c>
      <c r="K7" s="447"/>
      <c r="L7" s="3"/>
      <c r="M7" s="3"/>
    </row>
    <row r="8" spans="2:13" ht="24" customHeight="1">
      <c r="B8" s="356" t="s">
        <v>589</v>
      </c>
      <c r="C8" s="105">
        <v>720</v>
      </c>
      <c r="D8" s="451"/>
      <c r="E8" s="451"/>
      <c r="F8" s="451"/>
      <c r="G8" s="451"/>
      <c r="H8" s="451"/>
      <c r="I8" s="450"/>
      <c r="J8" s="449">
        <f t="shared" si="0"/>
        <v>0</v>
      </c>
      <c r="K8" s="447"/>
      <c r="L8" s="3"/>
      <c r="M8" s="3"/>
    </row>
    <row r="9" spans="2:13" ht="23.25" customHeight="1">
      <c r="B9" s="356" t="s">
        <v>588</v>
      </c>
      <c r="C9" s="105">
        <v>730</v>
      </c>
      <c r="D9" s="451">
        <v>24</v>
      </c>
      <c r="E9" s="451"/>
      <c r="F9" s="451"/>
      <c r="G9" s="451">
        <v>10</v>
      </c>
      <c r="H9" s="451"/>
      <c r="I9" s="450"/>
      <c r="J9" s="449">
        <f t="shared" si="0"/>
        <v>14</v>
      </c>
      <c r="K9" s="447"/>
      <c r="L9" s="3"/>
      <c r="M9" s="3"/>
    </row>
    <row r="10" spans="2:28" ht="22.5" customHeight="1">
      <c r="B10" s="356" t="s">
        <v>587</v>
      </c>
      <c r="C10" s="105">
        <v>740</v>
      </c>
      <c r="D10" s="451"/>
      <c r="E10" s="451"/>
      <c r="F10" s="451"/>
      <c r="G10" s="451"/>
      <c r="H10" s="451"/>
      <c r="I10" s="451"/>
      <c r="J10" s="449">
        <f t="shared" si="0"/>
        <v>0</v>
      </c>
      <c r="K10" s="447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.75" customHeight="1">
      <c r="B11" s="356" t="s">
        <v>586</v>
      </c>
      <c r="C11" s="105">
        <v>750</v>
      </c>
      <c r="D11" s="451"/>
      <c r="E11" s="451"/>
      <c r="F11" s="451"/>
      <c r="G11" s="451"/>
      <c r="H11" s="451"/>
      <c r="I11" s="451"/>
      <c r="J11" s="449">
        <f t="shared" si="0"/>
        <v>0</v>
      </c>
      <c r="K11" s="447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2.5" customHeight="1">
      <c r="B12" s="356" t="s">
        <v>585</v>
      </c>
      <c r="C12" s="105">
        <v>760</v>
      </c>
      <c r="D12" s="451"/>
      <c r="E12" s="451"/>
      <c r="F12" s="451"/>
      <c r="G12" s="451"/>
      <c r="H12" s="451"/>
      <c r="I12" s="451"/>
      <c r="J12" s="449">
        <f t="shared" si="0"/>
        <v>0</v>
      </c>
      <c r="K12" s="447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4.25" customHeight="1">
      <c r="B13" s="356" t="s">
        <v>584</v>
      </c>
      <c r="C13" s="105">
        <v>770</v>
      </c>
      <c r="D13" s="451"/>
      <c r="E13" s="451"/>
      <c r="F13" s="451"/>
      <c r="G13" s="451"/>
      <c r="H13" s="451"/>
      <c r="I13" s="450"/>
      <c r="J13" s="449">
        <f t="shared" si="0"/>
        <v>0</v>
      </c>
      <c r="K13" s="447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2.75">
      <c r="B14" s="356" t="s">
        <v>545</v>
      </c>
      <c r="C14" s="105">
        <v>780</v>
      </c>
      <c r="D14" s="448">
        <f>SUM(D7:D13)</f>
        <v>24</v>
      </c>
      <c r="E14" s="448">
        <f>SUM(E7:E13)</f>
        <v>0</v>
      </c>
      <c r="F14" s="448">
        <f>SUM(F7:F13)</f>
        <v>0</v>
      </c>
      <c r="G14" s="448">
        <f>SUM(G7:G13)</f>
        <v>10</v>
      </c>
      <c r="H14" s="448">
        <f>SUM(H7:H13)</f>
        <v>0</v>
      </c>
      <c r="I14" s="448">
        <f>SUM(I7:I12)</f>
        <v>0</v>
      </c>
      <c r="J14" s="448">
        <f>SUM(J7:J13)</f>
        <v>14</v>
      </c>
      <c r="K14" s="447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7.5" customHeight="1">
      <c r="B15" s="44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>
      <c r="B16" s="445" t="s">
        <v>583</v>
      </c>
      <c r="C16" s="445"/>
      <c r="D16" s="445"/>
      <c r="E16" s="445"/>
      <c r="F16" s="445"/>
      <c r="G16" s="445"/>
      <c r="H16" s="445"/>
      <c r="I16" s="445"/>
      <c r="J16" s="445"/>
      <c r="K16" s="3"/>
      <c r="L16" s="3"/>
      <c r="M16" s="3"/>
      <c r="N16" s="1"/>
      <c r="O16" s="44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" customHeight="1">
      <c r="B17" s="338"/>
      <c r="C17" s="338" t="s">
        <v>4</v>
      </c>
      <c r="D17" s="338" t="s">
        <v>582</v>
      </c>
      <c r="E17" s="443" t="s">
        <v>436</v>
      </c>
      <c r="F17" s="442" t="s">
        <v>412</v>
      </c>
      <c r="G17" s="259"/>
      <c r="H17" s="338" t="s">
        <v>581</v>
      </c>
      <c r="I17" s="338" t="s">
        <v>4</v>
      </c>
      <c r="J17" s="340" t="s">
        <v>580</v>
      </c>
      <c r="K17" s="408" t="s">
        <v>579</v>
      </c>
      <c r="L17" s="441" t="s">
        <v>578</v>
      </c>
      <c r="M17" s="441" t="s">
        <v>577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3.25" customHeight="1">
      <c r="B18" s="329" t="s">
        <v>488</v>
      </c>
      <c r="C18" s="329" t="s">
        <v>5</v>
      </c>
      <c r="D18" s="329" t="s">
        <v>576</v>
      </c>
      <c r="E18" s="333" t="s">
        <v>575</v>
      </c>
      <c r="F18" s="105" t="s">
        <v>574</v>
      </c>
      <c r="G18" s="259"/>
      <c r="H18" s="329" t="s">
        <v>573</v>
      </c>
      <c r="I18" s="329" t="s">
        <v>5</v>
      </c>
      <c r="J18" s="330" t="s">
        <v>252</v>
      </c>
      <c r="K18" s="105" t="s">
        <v>572</v>
      </c>
      <c r="L18" s="105" t="s">
        <v>571</v>
      </c>
      <c r="M18" s="414" t="s">
        <v>570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1.25" customHeight="1">
      <c r="B19" s="105">
        <v>1</v>
      </c>
      <c r="C19" s="105">
        <v>2</v>
      </c>
      <c r="D19" s="105">
        <v>3</v>
      </c>
      <c r="E19" s="105">
        <v>4</v>
      </c>
      <c r="F19" s="105">
        <v>5</v>
      </c>
      <c r="G19" s="409"/>
      <c r="H19" s="338">
        <v>1</v>
      </c>
      <c r="I19" s="338">
        <v>2</v>
      </c>
      <c r="J19" s="338">
        <v>3</v>
      </c>
      <c r="K19" s="338">
        <v>4</v>
      </c>
      <c r="L19" s="338">
        <v>5</v>
      </c>
      <c r="M19" s="340">
        <v>6</v>
      </c>
      <c r="N19" s="1"/>
      <c r="O19" s="440"/>
      <c r="P19" s="440"/>
      <c r="Q19" s="440"/>
      <c r="R19" s="440"/>
      <c r="S19" s="440"/>
      <c r="T19" s="440"/>
      <c r="U19" s="440"/>
      <c r="V19" s="155"/>
      <c r="W19" s="155"/>
      <c r="X19" s="155"/>
      <c r="Y19" s="155"/>
      <c r="Z19" s="155"/>
      <c r="AA19" s="1"/>
      <c r="AB19" s="1"/>
    </row>
    <row r="20" spans="2:28" ht="14.25" customHeight="1">
      <c r="B20" s="356" t="s">
        <v>569</v>
      </c>
      <c r="C20" s="105">
        <v>800</v>
      </c>
      <c r="D20" s="419"/>
      <c r="E20" s="356"/>
      <c r="F20" s="356"/>
      <c r="G20" s="409"/>
      <c r="H20" s="404" t="s">
        <v>568</v>
      </c>
      <c r="I20" s="439"/>
      <c r="J20" s="438"/>
      <c r="K20" s="437"/>
      <c r="L20" s="415"/>
      <c r="M20" s="41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23.25" customHeight="1">
      <c r="B21" s="356" t="s">
        <v>567</v>
      </c>
      <c r="C21" s="105">
        <v>810</v>
      </c>
      <c r="D21" s="419"/>
      <c r="E21" s="356"/>
      <c r="F21" s="356"/>
      <c r="G21" s="409"/>
      <c r="H21" s="432" t="s">
        <v>566</v>
      </c>
      <c r="I21" s="336">
        <v>940</v>
      </c>
      <c r="J21" s="436">
        <f>K21+L21+M21</f>
        <v>0</v>
      </c>
      <c r="K21" s="430"/>
      <c r="L21" s="435"/>
      <c r="M21" s="429"/>
      <c r="N21" s="42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 customHeight="1">
      <c r="B22" s="356" t="s">
        <v>565</v>
      </c>
      <c r="C22" s="105">
        <v>820</v>
      </c>
      <c r="D22" s="419">
        <v>2</v>
      </c>
      <c r="E22" s="356"/>
      <c r="F22" s="356"/>
      <c r="G22" s="409"/>
      <c r="H22" s="404" t="s">
        <v>564</v>
      </c>
      <c r="I22" s="338"/>
      <c r="J22" s="434"/>
      <c r="K22" s="433"/>
      <c r="L22" s="402"/>
      <c r="M22" s="110"/>
      <c r="N22" s="42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4.25" customHeight="1">
      <c r="B23" s="356" t="s">
        <v>563</v>
      </c>
      <c r="C23" s="105">
        <v>830</v>
      </c>
      <c r="D23" s="419"/>
      <c r="E23" s="356"/>
      <c r="F23" s="356"/>
      <c r="G23" s="409"/>
      <c r="H23" s="432" t="s">
        <v>562</v>
      </c>
      <c r="I23" s="335">
        <v>950</v>
      </c>
      <c r="J23" s="431">
        <f>K23+L23+M23</f>
        <v>0</v>
      </c>
      <c r="K23" s="430"/>
      <c r="L23" s="7"/>
      <c r="M23" s="429"/>
      <c r="N23" s="42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>
      <c r="B24" s="356" t="s">
        <v>561</v>
      </c>
      <c r="C24" s="105">
        <v>840</v>
      </c>
      <c r="D24" s="419"/>
      <c r="E24" s="356"/>
      <c r="F24" s="356"/>
      <c r="G24" s="409"/>
      <c r="H24" s="427" t="s">
        <v>560</v>
      </c>
      <c r="I24" s="327"/>
      <c r="J24" s="426"/>
      <c r="K24" s="425"/>
      <c r="L24" s="418"/>
      <c r="M24" s="42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 customHeight="1">
      <c r="B25" s="356" t="s">
        <v>559</v>
      </c>
      <c r="C25" s="105">
        <v>850</v>
      </c>
      <c r="D25" s="419"/>
      <c r="E25" s="356"/>
      <c r="F25" s="356"/>
      <c r="G25" s="421"/>
      <c r="H25" s="166"/>
      <c r="I25" s="166"/>
      <c r="J25" s="423"/>
      <c r="K25" s="166"/>
      <c r="M25" s="16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>
      <c r="B26" s="356" t="s">
        <v>558</v>
      </c>
      <c r="C26" s="105">
        <v>860</v>
      </c>
      <c r="D26" s="419"/>
      <c r="E26" s="356"/>
      <c r="F26" s="356"/>
      <c r="G26" s="421"/>
      <c r="H26" s="640" t="s">
        <v>557</v>
      </c>
      <c r="I26" s="655"/>
      <c r="J26" s="655"/>
      <c r="K26" s="655"/>
      <c r="L26" s="7" t="s">
        <v>556</v>
      </c>
      <c r="M26" s="42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>
      <c r="B27" s="356" t="s">
        <v>555</v>
      </c>
      <c r="C27" s="105">
        <v>870</v>
      </c>
      <c r="D27" s="419"/>
      <c r="E27" s="356"/>
      <c r="F27" s="356"/>
      <c r="G27" s="421"/>
      <c r="H27" s="656" t="s">
        <v>554</v>
      </c>
      <c r="I27" s="657"/>
      <c r="J27" s="657"/>
      <c r="K27" s="657"/>
      <c r="L27" s="37" t="s">
        <v>553</v>
      </c>
      <c r="M27" s="42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>
      <c r="B28" s="356" t="s">
        <v>552</v>
      </c>
      <c r="C28" s="105">
        <v>880</v>
      </c>
      <c r="D28" s="419"/>
      <c r="E28" s="356"/>
      <c r="F28" s="356"/>
      <c r="G28" s="40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4.25" customHeight="1">
      <c r="B29" s="356" t="s">
        <v>551</v>
      </c>
      <c r="C29" s="105">
        <v>890</v>
      </c>
      <c r="D29" s="413"/>
      <c r="E29" s="412"/>
      <c r="F29" s="412"/>
      <c r="G29" s="409"/>
      <c r="H29" s="651" t="s">
        <v>550</v>
      </c>
      <c r="I29" s="651"/>
      <c r="J29" s="651"/>
      <c r="K29" s="651"/>
      <c r="L29" s="409"/>
      <c r="M29" s="40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" customHeight="1">
      <c r="B30" s="356" t="s">
        <v>114</v>
      </c>
      <c r="C30" s="105">
        <v>900</v>
      </c>
      <c r="D30" s="413"/>
      <c r="E30" s="412"/>
      <c r="F30" s="412"/>
      <c r="G30" s="409"/>
      <c r="H30" s="417"/>
      <c r="I30" s="416"/>
      <c r="J30" s="416"/>
      <c r="K30" s="415"/>
      <c r="L30" s="407" t="s">
        <v>549</v>
      </c>
      <c r="M30" s="414" t="s">
        <v>548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3.5" customHeight="1">
      <c r="B31" s="356" t="s">
        <v>547</v>
      </c>
      <c r="C31" s="105">
        <v>910</v>
      </c>
      <c r="D31" s="413"/>
      <c r="E31" s="412"/>
      <c r="F31" s="412"/>
      <c r="G31" s="409"/>
      <c r="H31" s="652" t="s">
        <v>546</v>
      </c>
      <c r="I31" s="653"/>
      <c r="J31" s="653"/>
      <c r="K31" s="654"/>
      <c r="L31" s="407">
        <v>960</v>
      </c>
      <c r="M31" s="40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>
      <c r="B32" s="356" t="s">
        <v>545</v>
      </c>
      <c r="C32" s="105">
        <v>920</v>
      </c>
      <c r="D32" s="411">
        <f>SUM(D20:D31)</f>
        <v>2</v>
      </c>
      <c r="E32" s="410">
        <f>SUM(E20:E31)</f>
        <v>0</v>
      </c>
      <c r="F32" s="410">
        <f>SUM(F20:F31)</f>
        <v>0</v>
      </c>
      <c r="G32" s="409"/>
      <c r="H32" s="652" t="s">
        <v>544</v>
      </c>
      <c r="I32" s="653"/>
      <c r="J32" s="653"/>
      <c r="K32" s="654"/>
      <c r="L32" s="407">
        <v>970</v>
      </c>
      <c r="M32" s="40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4.5" customHeight="1" hidden="1">
      <c r="B33" s="405"/>
      <c r="C33" s="405"/>
      <c r="D33" s="405"/>
      <c r="E33" s="405"/>
      <c r="F33" s="405"/>
      <c r="G33" s="405"/>
      <c r="H33" s="259"/>
      <c r="I33" s="259"/>
      <c r="J33" s="259"/>
      <c r="K33" s="259"/>
      <c r="L33" s="259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 customHeight="1">
      <c r="B34" s="301" t="s">
        <v>543</v>
      </c>
      <c r="C34" s="3"/>
      <c r="D34" s="311"/>
      <c r="E34" s="3"/>
      <c r="F34" s="3"/>
      <c r="G34" s="3"/>
      <c r="H34" s="647" t="s">
        <v>542</v>
      </c>
      <c r="I34" s="648"/>
      <c r="J34" s="648"/>
      <c r="K34" s="648"/>
      <c r="L34" s="338">
        <v>980</v>
      </c>
      <c r="M34" s="40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" customHeight="1">
      <c r="B35" s="3"/>
      <c r="C35" s="301" t="s">
        <v>541</v>
      </c>
      <c r="D35" s="301"/>
      <c r="E35" s="301"/>
      <c r="F35" s="301"/>
      <c r="G35" s="401" t="s">
        <v>540</v>
      </c>
      <c r="H35" s="400" t="s">
        <v>539</v>
      </c>
      <c r="I35" s="399"/>
      <c r="J35" s="399"/>
      <c r="K35" s="399"/>
      <c r="L35" s="398"/>
      <c r="M35" s="39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3"/>
      <c r="C36" s="301" t="s">
        <v>538</v>
      </c>
      <c r="D36" s="301"/>
      <c r="E36" s="301"/>
      <c r="F36" s="301"/>
      <c r="G36" s="396" t="s">
        <v>537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301"/>
      <c r="C37" s="301" t="s">
        <v>536</v>
      </c>
      <c r="D37" s="301"/>
      <c r="E37" s="301"/>
      <c r="F37" s="301"/>
      <c r="G37" s="395" t="s">
        <v>535</v>
      </c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3"/>
      <c r="C38" s="301" t="s">
        <v>534</v>
      </c>
      <c r="D38" s="301"/>
      <c r="E38" s="301"/>
      <c r="F38" s="301"/>
      <c r="G38" s="395" t="s">
        <v>533</v>
      </c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301" t="s">
        <v>532</v>
      </c>
      <c r="C39" s="3"/>
      <c r="D39" s="3"/>
      <c r="E39" s="3"/>
      <c r="F39" s="3"/>
      <c r="G39" s="395" t="s">
        <v>531</v>
      </c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301" t="s">
        <v>530</v>
      </c>
      <c r="C40" s="3"/>
      <c r="D40" s="3"/>
      <c r="E40" s="3"/>
      <c r="F40" s="3"/>
      <c r="G40" s="394" t="s">
        <v>529</v>
      </c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mergeCells count="11">
    <mergeCell ref="B3:B4"/>
    <mergeCell ref="D3:D4"/>
    <mergeCell ref="G3:G4"/>
    <mergeCell ref="H34:K34"/>
    <mergeCell ref="J3:J4"/>
    <mergeCell ref="H29:K29"/>
    <mergeCell ref="H31:K31"/>
    <mergeCell ref="H32:K32"/>
    <mergeCell ref="H26:K26"/>
    <mergeCell ref="H27:K27"/>
    <mergeCell ref="I3:I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28">
      <selection activeCell="E40" sqref="E40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468" t="s">
        <v>644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>
      <c r="A2" s="4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>
      <c r="A3" s="105" t="s">
        <v>488</v>
      </c>
      <c r="B3" s="105" t="s">
        <v>2</v>
      </c>
      <c r="C3" s="105" t="s">
        <v>618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0.5" customHeight="1">
      <c r="A4" s="105">
        <v>1</v>
      </c>
      <c r="B4" s="105">
        <v>2</v>
      </c>
      <c r="C4" s="105">
        <v>3</v>
      </c>
      <c r="E4" s="1"/>
      <c r="F4" s="440"/>
      <c r="G4" s="440"/>
      <c r="H4" s="440"/>
      <c r="I4" s="440"/>
      <c r="J4" s="440"/>
      <c r="K4" s="440"/>
      <c r="L4" s="440"/>
      <c r="M4" s="155"/>
      <c r="N4" s="155"/>
      <c r="O4" s="155"/>
      <c r="P4" s="155"/>
      <c r="Q4" s="1"/>
      <c r="R4" s="1"/>
    </row>
    <row r="5" spans="1:18" ht="18.75" customHeight="1">
      <c r="A5" s="451" t="s">
        <v>643</v>
      </c>
      <c r="B5" s="318">
        <v>1110</v>
      </c>
      <c r="C5" s="47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451" t="s">
        <v>642</v>
      </c>
      <c r="B6" s="318"/>
      <c r="C6" s="47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451" t="s">
        <v>641</v>
      </c>
      <c r="B7" s="318">
        <v>1120</v>
      </c>
      <c r="C7" s="47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451" t="s">
        <v>640</v>
      </c>
      <c r="B8" s="318">
        <v>1130</v>
      </c>
      <c r="C8" s="47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customHeight="1">
      <c r="A9" s="451" t="s">
        <v>639</v>
      </c>
      <c r="B9" s="318">
        <v>1140</v>
      </c>
      <c r="C9" s="47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51" t="s">
        <v>638</v>
      </c>
      <c r="B10" s="318">
        <v>1150</v>
      </c>
      <c r="C10" s="47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>
      <c r="A11" s="451" t="s">
        <v>637</v>
      </c>
      <c r="B11" s="318">
        <v>1160</v>
      </c>
      <c r="C11" s="47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" customHeight="1">
      <c r="A12" s="44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.5" customHeight="1">
      <c r="A13" s="44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>
      <c r="A14" s="468" t="s">
        <v>636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.25" customHeight="1">
      <c r="A15" s="44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>
      <c r="A16" s="105" t="s">
        <v>488</v>
      </c>
      <c r="B16" s="105" t="s">
        <v>2</v>
      </c>
      <c r="C16" s="105" t="s">
        <v>618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9.75" customHeight="1">
      <c r="A17" s="105">
        <v>1</v>
      </c>
      <c r="B17" s="105">
        <v>2</v>
      </c>
      <c r="C17" s="105">
        <v>3</v>
      </c>
      <c r="E17" s="1"/>
      <c r="F17" s="440"/>
      <c r="G17" s="440"/>
      <c r="H17" s="440"/>
      <c r="I17" s="440"/>
      <c r="J17" s="440"/>
      <c r="K17" s="440"/>
      <c r="L17" s="440"/>
      <c r="M17" s="155"/>
      <c r="N17" s="155"/>
      <c r="O17" s="155"/>
      <c r="P17" s="155"/>
      <c r="Q17" s="1"/>
      <c r="R17" s="1"/>
    </row>
    <row r="18" spans="1:18" ht="18" customHeight="1">
      <c r="A18" s="451" t="s">
        <v>635</v>
      </c>
      <c r="B18" s="318">
        <v>1210</v>
      </c>
      <c r="C18" s="46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471" t="s">
        <v>634</v>
      </c>
      <c r="B19" s="666">
        <v>1220</v>
      </c>
      <c r="C19" s="667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hidden="1">
      <c r="A20" s="471" t="s">
        <v>633</v>
      </c>
      <c r="B20" s="666"/>
      <c r="C20" s="66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451" t="s">
        <v>632</v>
      </c>
      <c r="B21" s="318">
        <v>1225</v>
      </c>
      <c r="C21" s="469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customHeight="1">
      <c r="A22" s="471" t="s">
        <v>631</v>
      </c>
      <c r="B22" s="470">
        <v>1230</v>
      </c>
      <c r="C22" s="47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hidden="1">
      <c r="A23" s="471"/>
      <c r="C23" s="47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7.25" customHeight="1">
      <c r="A24" s="451" t="s">
        <v>630</v>
      </c>
      <c r="B24" s="318">
        <v>1235</v>
      </c>
      <c r="C24" s="46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 customHeight="1">
      <c r="A25" s="451" t="s">
        <v>629</v>
      </c>
      <c r="B25" s="318">
        <v>1240</v>
      </c>
      <c r="C25" s="477"/>
      <c r="D25" s="47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hidden="1">
      <c r="A26" s="433" t="s">
        <v>628</v>
      </c>
      <c r="B26" s="473"/>
      <c r="C26" s="47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customHeight="1">
      <c r="A27" s="475" t="s">
        <v>627</v>
      </c>
      <c r="B27" s="470">
        <v>1241</v>
      </c>
      <c r="C27" s="47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451" t="s">
        <v>626</v>
      </c>
      <c r="B28" s="72">
        <v>1242</v>
      </c>
      <c r="C28" s="47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 customHeight="1">
      <c r="A29" s="451" t="s">
        <v>625</v>
      </c>
      <c r="B29" s="317">
        <v>1243</v>
      </c>
      <c r="C29" s="46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451" t="s">
        <v>624</v>
      </c>
      <c r="B30" s="318">
        <v>1250</v>
      </c>
      <c r="C30" s="47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hidden="1">
      <c r="A31" s="471" t="s">
        <v>623</v>
      </c>
      <c r="B31" s="473"/>
      <c r="C31" s="66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471" t="s">
        <v>622</v>
      </c>
      <c r="B32" s="470">
        <v>1251</v>
      </c>
      <c r="C32" s="66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451" t="s">
        <v>621</v>
      </c>
      <c r="B33" s="318">
        <v>1252</v>
      </c>
      <c r="C33" s="46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25" customHeight="1">
      <c r="A34" s="451" t="s">
        <v>620</v>
      </c>
      <c r="B34" s="318">
        <v>1253</v>
      </c>
      <c r="C34" s="41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" customHeight="1">
      <c r="A35" s="44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" customHeight="1">
      <c r="A36" s="44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468" t="s">
        <v>619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" customHeight="1">
      <c r="A38" s="44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3.25" customHeight="1">
      <c r="A39" s="105" t="s">
        <v>488</v>
      </c>
      <c r="B39" s="105" t="s">
        <v>2</v>
      </c>
      <c r="C39" s="105" t="s">
        <v>618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05">
        <v>1</v>
      </c>
      <c r="B40" s="105">
        <v>2</v>
      </c>
      <c r="C40" s="105">
        <v>3</v>
      </c>
      <c r="E40" s="1"/>
      <c r="F40" s="440"/>
      <c r="G40" s="440"/>
      <c r="H40" s="440"/>
      <c r="I40" s="440"/>
      <c r="J40" s="440"/>
      <c r="K40" s="440"/>
      <c r="L40" s="440"/>
      <c r="M40" s="155"/>
      <c r="N40" s="155"/>
      <c r="O40" s="155"/>
      <c r="P40" s="155"/>
      <c r="Q40" s="1"/>
      <c r="R40" s="1"/>
    </row>
    <row r="41" spans="1:18" ht="18" customHeight="1">
      <c r="A41" s="451" t="s">
        <v>617</v>
      </c>
      <c r="B41" s="318">
        <v>1300</v>
      </c>
      <c r="C41" s="467">
        <v>1</v>
      </c>
      <c r="D41" s="466"/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"/>
      <c r="Q41" s="1"/>
      <c r="R41" s="1"/>
    </row>
    <row r="42" spans="1:18" ht="15" customHeight="1">
      <c r="A42" s="451" t="s">
        <v>616</v>
      </c>
      <c r="B42" s="318">
        <v>1310</v>
      </c>
      <c r="C42" s="464">
        <f>C44+C46+C48+C49+C50</f>
        <v>0</v>
      </c>
      <c r="E42" s="1"/>
      <c r="F42" s="11"/>
      <c r="G42" s="11"/>
      <c r="H42" s="11"/>
      <c r="I42" s="11"/>
      <c r="J42" s="11"/>
      <c r="K42" s="11"/>
      <c r="L42" s="465"/>
      <c r="M42" s="1"/>
      <c r="N42" s="1"/>
      <c r="O42" s="1"/>
      <c r="P42" s="1"/>
      <c r="Q42" s="1"/>
      <c r="R42" s="1"/>
    </row>
    <row r="43" spans="1:18" ht="15" customHeight="1">
      <c r="A43" s="451" t="s">
        <v>615</v>
      </c>
      <c r="B43" s="318">
        <v>1311</v>
      </c>
      <c r="C43" s="464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</row>
    <row r="44" spans="1:18" ht="15" customHeight="1">
      <c r="A44" s="451" t="s">
        <v>614</v>
      </c>
      <c r="B44" s="318">
        <v>1312</v>
      </c>
      <c r="C44" s="464"/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1"/>
      <c r="R44" s="1"/>
    </row>
    <row r="45" spans="1:18" ht="15" customHeight="1">
      <c r="A45" s="451" t="s">
        <v>613</v>
      </c>
      <c r="B45" s="318">
        <v>1313</v>
      </c>
      <c r="C45" s="464"/>
      <c r="E45" s="1"/>
      <c r="F45" s="11"/>
      <c r="G45" s="11"/>
      <c r="H45" s="11"/>
      <c r="I45" s="11"/>
      <c r="J45" s="11"/>
      <c r="K45" s="11"/>
      <c r="L45" s="1"/>
      <c r="M45" s="1"/>
      <c r="N45" s="1"/>
      <c r="O45" s="1"/>
      <c r="P45" s="1"/>
      <c r="Q45" s="1"/>
      <c r="R45" s="1"/>
    </row>
    <row r="46" spans="1:18" ht="15" customHeight="1">
      <c r="A46" s="451" t="s">
        <v>612</v>
      </c>
      <c r="B46" s="318">
        <v>1314</v>
      </c>
      <c r="C46" s="464"/>
      <c r="E46" s="1"/>
      <c r="F46" s="11"/>
      <c r="G46" s="11"/>
      <c r="H46" s="11"/>
      <c r="I46" s="11"/>
      <c r="J46" s="11"/>
      <c r="K46" s="11"/>
      <c r="L46" s="1"/>
      <c r="M46" s="1"/>
      <c r="N46" s="1"/>
      <c r="O46" s="1"/>
      <c r="P46" s="1"/>
      <c r="Q46" s="1"/>
      <c r="R46" s="1"/>
    </row>
    <row r="47" spans="1:18" ht="15" customHeight="1">
      <c r="A47" s="451" t="s">
        <v>611</v>
      </c>
      <c r="B47" s="318">
        <v>1315</v>
      </c>
      <c r="C47" s="46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 hidden="1">
      <c r="A48" s="451"/>
      <c r="B48" s="318"/>
      <c r="C48" s="46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451" t="s">
        <v>610</v>
      </c>
      <c r="B49" s="318">
        <v>1316</v>
      </c>
      <c r="C49" s="46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451" t="s">
        <v>609</v>
      </c>
      <c r="B50" s="318">
        <v>1317</v>
      </c>
      <c r="C50" s="46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409"/>
      <c r="B51" s="462"/>
      <c r="C51" s="4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4" ht="17.25" customHeight="1">
      <c r="A52" s="668" t="s">
        <v>608</v>
      </c>
      <c r="B52" s="657"/>
      <c r="C52" s="657"/>
      <c r="D52" s="615"/>
    </row>
    <row r="53" ht="19.5" customHeight="1">
      <c r="A53" s="460" t="s">
        <v>607</v>
      </c>
    </row>
    <row r="54" ht="19.5" customHeight="1">
      <c r="A54" s="460" t="s">
        <v>606</v>
      </c>
    </row>
    <row r="55" ht="21" customHeight="1">
      <c r="A55" s="446"/>
    </row>
    <row r="56" spans="1:3" ht="15.75">
      <c r="A56" s="446"/>
      <c r="B56" s="446"/>
      <c r="C56" s="446"/>
    </row>
    <row r="57" spans="1:3" ht="15.75">
      <c r="A57" s="446" t="str">
        <f>'[2]форма 1'!B113</f>
        <v>Керівник</v>
      </c>
      <c r="B57" s="446" t="str">
        <f>'[2]форма 1'!D113</f>
        <v>Наконечна Світлана Вікторівна</v>
      </c>
      <c r="C57" s="446"/>
    </row>
    <row r="58" ht="15.75">
      <c r="A58" s="446"/>
    </row>
    <row r="59" spans="1:2" ht="15.75">
      <c r="A59" s="446" t="s">
        <v>605</v>
      </c>
      <c r="B59" t="str">
        <f>'[2]форма 1'!D115</f>
        <v>Кочан Любов Олексіївна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User</cp:lastModifiedBy>
  <cp:lastPrinted>2015-07-21T09:16:50Z</cp:lastPrinted>
  <dcterms:created xsi:type="dcterms:W3CDTF">2001-11-09T08:37:39Z</dcterms:created>
  <dcterms:modified xsi:type="dcterms:W3CDTF">2020-03-24T09:18:41Z</dcterms:modified>
  <cp:category/>
  <cp:version/>
  <cp:contentType/>
  <cp:contentStatus/>
</cp:coreProperties>
</file>